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035" activeTab="0"/>
  </bookViews>
  <sheets>
    <sheet name="Dnevnik" sheetId="1" r:id="rId1"/>
  </sheets>
  <externalReferences>
    <externalReference r:id="rId4"/>
  </externalReferences>
  <definedNames>
    <definedName name="_xlnm.Print_Area" localSheetId="0">'Dnevnik'!$B$1:$R$246</definedName>
  </definedNames>
  <calcPr fullCalcOnLoad="1"/>
</workbook>
</file>

<file path=xl/comments1.xml><?xml version="1.0" encoding="utf-8"?>
<comments xmlns="http://schemas.openxmlformats.org/spreadsheetml/2006/main">
  <authors>
    <author>Mladenov laptop</author>
  </authors>
  <commentList>
    <comment ref="M3" authorId="0">
      <text>
        <r>
          <rPr>
            <b/>
            <sz val="10"/>
            <rFont val="Tahoma"/>
            <family val="2"/>
          </rPr>
          <t>Mladen Čačić:</t>
        </r>
        <r>
          <rPr>
            <sz val="10"/>
            <rFont val="Tahoma"/>
            <family val="2"/>
          </rPr>
          <t xml:space="preserve">
Na jednu stranicu stane 20 ekipa i potrebno je kod ispisa označiti koji raspon stranica želiš isprintati (od 1-2 u koliko je 25 ekipa npr.).U koliko se ne označi raspon printanja ispisati će i prazne stranice Dnevnika natjecanja (3 lista).</t>
        </r>
      </text>
    </comment>
  </commentList>
</comments>
</file>

<file path=xl/sharedStrings.xml><?xml version="1.0" encoding="utf-8"?>
<sst xmlns="http://schemas.openxmlformats.org/spreadsheetml/2006/main" count="72" uniqueCount="17">
  <si>
    <t>HRVATSKI ŠPORTSKO</t>
  </si>
  <si>
    <t>RIBOLOVNI SAVEZ</t>
  </si>
  <si>
    <t>Dnevnik natjecanja:</t>
  </si>
  <si>
    <t>Na vodi:</t>
  </si>
  <si>
    <t>dana:</t>
  </si>
  <si>
    <t>kategorija:</t>
  </si>
  <si>
    <t>Red.br.</t>
  </si>
  <si>
    <t>IME I PREZIME</t>
  </si>
  <si>
    <t>Startni broj</t>
  </si>
  <si>
    <t>Bodova</t>
  </si>
  <si>
    <t>Sektorski plasman</t>
  </si>
  <si>
    <t>Pojedin. plasman</t>
  </si>
  <si>
    <t>Ekipni plasman</t>
  </si>
  <si>
    <t>Tajnik:</t>
  </si>
  <si>
    <t>Vrhovni sudac:</t>
  </si>
  <si>
    <t>Delegat:</t>
  </si>
  <si>
    <t>Strana: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</si>
</sst>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"/>
    <numFmt numFmtId="169" formatCode="0.0"/>
    <numFmt numFmtId="170" formatCode="00000\-0000"/>
    <numFmt numFmtId="171" formatCode="0.000000000"/>
    <numFmt numFmtId="172" formatCode="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kn&quot;\ #,##0;\-&quot;kn&quot;\ #,##0"/>
    <numFmt numFmtId="182" formatCode="&quot;kn&quot;\ #,##0;[Red]\-&quot;kn&quot;\ #,##0"/>
    <numFmt numFmtId="183" formatCode="&quot;kn&quot;\ #,##0.00;\-&quot;kn&quot;\ #,##0.00"/>
    <numFmt numFmtId="184" formatCode="&quot;kn&quot;\ #,##0.00;[Red]\-&quot;kn&quot;\ #,##0.00"/>
    <numFmt numFmtId="185" formatCode="_-&quot;kn&quot;\ * #,##0_-;\-&quot;kn&quot;\ * #,##0_-;_-&quot;kn&quot;\ * &quot;-&quot;_-;_-@_-"/>
    <numFmt numFmtId="186" formatCode="_-&quot;kn&quot;\ * #,##0.00_-;\-&quot;kn&quot;\ * #,##0.00_-;_-&quot;kn&quot;\ 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€&quot;\ #,##0;\-&quot;€&quot;\ #,##0"/>
    <numFmt numFmtId="196" formatCode="&quot;€&quot;\ #,##0;[Red]\-&quot;€&quot;\ #,##0"/>
    <numFmt numFmtId="197" formatCode="&quot;€&quot;\ #,##0.00;\-&quot;€&quot;\ #,##0.00"/>
    <numFmt numFmtId="198" formatCode="&quot;€&quot;\ #,##0.00;[Red]\-&quot;€&quot;\ #,##0.00"/>
    <numFmt numFmtId="199" formatCode="_-&quot;€&quot;\ * #,##0_-;\-&quot;€&quot;\ * #,##0_-;_-&quot;€&quot;\ * &quot;-&quot;_-;_-@_-"/>
    <numFmt numFmtId="200" formatCode="_-&quot;€&quot;\ * #,##0.00_-;\-&quot;€&quot;\ * #,##0.00_-;_-&quot;€&quot;\ * &quot;-&quot;??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3" borderId="0" applyNumberFormat="0" applyBorder="0" applyAlignment="0" applyProtection="0"/>
    <xf numFmtId="0" fontId="0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44" fontId="0" fillId="0" borderId="0" xfId="58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right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/>
      <protection hidden="1"/>
    </xf>
    <xf numFmtId="0" fontId="21" fillId="0" borderId="15" xfId="0" applyFont="1" applyBorder="1" applyAlignment="1" applyProtection="1">
      <alignment shrinkToFit="1"/>
      <protection hidden="1"/>
    </xf>
    <xf numFmtId="0" fontId="21" fillId="0" borderId="15" xfId="0" applyFont="1" applyBorder="1" applyAlignment="1" applyProtection="1">
      <alignment horizontal="center"/>
      <protection hidden="1"/>
    </xf>
    <xf numFmtId="0" fontId="21" fillId="0" borderId="15" xfId="0" applyFont="1" applyBorder="1" applyAlignment="1" applyProtection="1">
      <alignment/>
      <protection hidden="1"/>
    </xf>
    <xf numFmtId="0" fontId="21" fillId="0" borderId="15" xfId="0" applyFont="1" applyBorder="1" applyAlignment="1" applyProtection="1">
      <alignment horizontal="right"/>
      <protection hidden="1"/>
    </xf>
    <xf numFmtId="0" fontId="21" fillId="0" borderId="15" xfId="0" applyFont="1" applyBorder="1" applyAlignment="1" applyProtection="1">
      <alignment horizontal="right"/>
      <protection hidden="1"/>
    </xf>
    <xf numFmtId="0" fontId="27" fillId="0" borderId="16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/>
      <protection hidden="1"/>
    </xf>
    <xf numFmtId="0" fontId="21" fillId="0" borderId="18" xfId="0" applyFont="1" applyBorder="1" applyAlignment="1" applyProtection="1">
      <alignment horizontal="center"/>
      <protection hidden="1"/>
    </xf>
    <xf numFmtId="0" fontId="21" fillId="0" borderId="19" xfId="0" applyFont="1" applyBorder="1" applyAlignment="1" applyProtection="1">
      <alignment shrinkToFit="1"/>
      <protection hidden="1"/>
    </xf>
    <xf numFmtId="0" fontId="21" fillId="0" borderId="19" xfId="0" applyFont="1" applyBorder="1" applyAlignment="1" applyProtection="1">
      <alignment horizontal="center"/>
      <protection hidden="1"/>
    </xf>
    <xf numFmtId="0" fontId="21" fillId="0" borderId="19" xfId="0" applyFont="1" applyBorder="1" applyAlignment="1" applyProtection="1">
      <alignment/>
      <protection hidden="1"/>
    </xf>
    <xf numFmtId="0" fontId="21" fillId="0" borderId="19" xfId="0" applyFont="1" applyBorder="1" applyAlignment="1" applyProtection="1">
      <alignment horizontal="right"/>
      <protection hidden="1"/>
    </xf>
    <xf numFmtId="0" fontId="21" fillId="0" borderId="19" xfId="0" applyFont="1" applyBorder="1" applyAlignment="1" applyProtection="1">
      <alignment horizontal="right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27" fillId="2" borderId="21" xfId="0" applyFont="1" applyFill="1" applyBorder="1" applyAlignment="1" applyProtection="1">
      <alignment horizontal="center" shrinkToFit="1"/>
      <protection hidden="1"/>
    </xf>
    <xf numFmtId="0" fontId="0" fillId="2" borderId="22" xfId="0" applyFill="1" applyBorder="1" applyAlignment="1">
      <alignment horizontal="center" shrinkToFit="1"/>
    </xf>
    <xf numFmtId="0" fontId="0" fillId="2" borderId="23" xfId="0" applyFill="1" applyBorder="1" applyAlignment="1">
      <alignment horizontal="center" shrinkToFit="1"/>
    </xf>
    <xf numFmtId="0" fontId="21" fillId="0" borderId="24" xfId="0" applyFont="1" applyBorder="1" applyAlignment="1" applyProtection="1">
      <alignment/>
      <protection hidden="1"/>
    </xf>
    <xf numFmtId="0" fontId="22" fillId="2" borderId="24" xfId="0" applyFont="1" applyFill="1" applyBorder="1" applyAlignment="1" applyProtection="1">
      <alignment horizontal="right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7" fillId="0" borderId="26" xfId="0" applyFont="1" applyBorder="1" applyAlignment="1" applyProtection="1">
      <alignment horizontal="center" vertical="center"/>
      <protection hidden="1"/>
    </xf>
    <xf numFmtId="0" fontId="27" fillId="0" borderId="27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485775</xdr:colOff>
      <xdr:row>4</xdr:row>
      <xdr:rowOff>161925</xdr:rowOff>
    </xdr:to>
    <xdr:pic macro="[1]!proglašenje">
      <xdr:nvPicPr>
        <xdr:cNvPr id="1" name="Picture 2" descr="grb HŠR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0500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485775</xdr:colOff>
      <xdr:row>86</xdr:row>
      <xdr:rowOff>161925</xdr:rowOff>
    </xdr:to>
    <xdr:pic>
      <xdr:nvPicPr>
        <xdr:cNvPr id="2" name="Picture 3" descr="grb HŠR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516350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466725</xdr:colOff>
      <xdr:row>168</xdr:row>
      <xdr:rowOff>142875</xdr:rowOff>
    </xdr:to>
    <xdr:pic>
      <xdr:nvPicPr>
        <xdr:cNvPr id="3" name="Picture 4" descr="grb HŠR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28517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2;RK%20&#352;TUKA\NATJECANJA\PRVENSTVA\PRVENSTVO%202014\&#381;UPANIJA\SENIO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zacija natjecanja"/>
      <sheetName val="Prijava ekipa i izvlačenje br."/>
      <sheetName val="Odabir žirija natjecanja"/>
      <sheetName val="Prijavnice"/>
      <sheetName val="Žiri natjecanja"/>
      <sheetName val="Startne liste A SEKTOR"/>
      <sheetName val="Startne liste B SEKTOR"/>
      <sheetName val="Startne liste C SEKTOR"/>
      <sheetName val="Upis rezultata A sektora"/>
      <sheetName val="Upis rezultata B sektora"/>
      <sheetName val="Upis rezultata C sektora"/>
      <sheetName val="Dnevnik"/>
      <sheetName val="Dnevnik-vodoravni"/>
      <sheetName val="Sektorski plasman"/>
      <sheetName val="Ekipni plasman"/>
      <sheetName val="Ispis sektorskih plasmana"/>
      <sheetName val="Pojedinačni plasman"/>
      <sheetName val="Ispis ekipnih plasmana"/>
      <sheetName val="Ispis pojedinačnog plasmana"/>
      <sheetName val="Proglašenje rezultata"/>
      <sheetName val="Analiza natjecanja"/>
      <sheetName val="Dijagram težine"/>
      <sheetName val="Prijavnica"/>
    </sheetNames>
    <definedNames>
      <definedName name="proglašenje"/>
    </definedNames>
    <sheetDataSet>
      <sheetData sheetId="0">
        <row r="2">
          <cell r="H2" t="str">
            <v>KUP Županije</v>
          </cell>
        </row>
        <row r="4">
          <cell r="H4" t="str">
            <v>Jezero, Šoderica</v>
          </cell>
        </row>
        <row r="5">
          <cell r="H5" t="str">
            <v>Šoderica 11.05.2014</v>
          </cell>
        </row>
        <row r="9">
          <cell r="H9" t="str">
            <v>SENIORI</v>
          </cell>
        </row>
        <row r="16">
          <cell r="H16" t="str">
            <v>Ivica Lovriša</v>
          </cell>
        </row>
        <row r="18">
          <cell r="H18" t="str">
            <v>Ivica Vrabec</v>
          </cell>
        </row>
        <row r="20">
          <cell r="H20" t="str">
            <v>Bojan Kovačić</v>
          </cell>
        </row>
      </sheetData>
      <sheetData sheetId="8">
        <row r="2">
          <cell r="D2" t="str">
            <v>Smuđ Legrad</v>
          </cell>
          <cell r="E2" t="str">
            <v>Kristijan Arnuš</v>
          </cell>
          <cell r="F2">
            <v>620</v>
          </cell>
          <cell r="G2">
            <v>7</v>
          </cell>
          <cell r="H2">
            <v>1</v>
          </cell>
          <cell r="I2">
            <v>620</v>
          </cell>
          <cell r="J2">
            <v>1</v>
          </cell>
        </row>
        <row r="3">
          <cell r="D3" t="str">
            <v>B- Šport</v>
          </cell>
          <cell r="E3" t="str">
            <v>Mario Lončar</v>
          </cell>
          <cell r="F3">
            <v>789</v>
          </cell>
          <cell r="G3">
            <v>4</v>
          </cell>
          <cell r="H3">
            <v>2</v>
          </cell>
          <cell r="I3">
            <v>789</v>
          </cell>
          <cell r="J3">
            <v>4</v>
          </cell>
        </row>
        <row r="4">
          <cell r="D4" t="str">
            <v>Đelekovec</v>
          </cell>
          <cell r="E4" t="str">
            <v>Krešimir Kadija</v>
          </cell>
          <cell r="F4">
            <v>864</v>
          </cell>
          <cell r="G4">
            <v>2</v>
          </cell>
          <cell r="H4">
            <v>3</v>
          </cell>
          <cell r="I4">
            <v>864</v>
          </cell>
          <cell r="J4">
            <v>7</v>
          </cell>
        </row>
        <row r="5">
          <cell r="D5" t="str">
            <v>Štuka Torčec</v>
          </cell>
          <cell r="E5" t="str">
            <v>Danijel Picer</v>
          </cell>
          <cell r="F5">
            <v>677</v>
          </cell>
          <cell r="G5">
            <v>5</v>
          </cell>
          <cell r="H5">
            <v>4</v>
          </cell>
          <cell r="I5">
            <v>677</v>
          </cell>
          <cell r="J5">
            <v>10</v>
          </cell>
        </row>
        <row r="6">
          <cell r="D6" t="str">
            <v>Šaran Molve</v>
          </cell>
          <cell r="E6" t="str">
            <v>Ivan Vedriš</v>
          </cell>
          <cell r="F6">
            <v>196</v>
          </cell>
          <cell r="G6">
            <v>17</v>
          </cell>
          <cell r="H6">
            <v>5</v>
          </cell>
          <cell r="I6">
            <v>196</v>
          </cell>
          <cell r="J6">
            <v>13</v>
          </cell>
        </row>
        <row r="7">
          <cell r="D7" t="str">
            <v>I. Generalić Sigetec</v>
          </cell>
          <cell r="E7" t="str">
            <v>Ivan Herman</v>
          </cell>
          <cell r="F7">
            <v>595</v>
          </cell>
          <cell r="G7">
            <v>8</v>
          </cell>
          <cell r="H7">
            <v>6</v>
          </cell>
          <cell r="I7">
            <v>595</v>
          </cell>
          <cell r="J7">
            <v>16</v>
          </cell>
        </row>
        <row r="8">
          <cell r="D8" t="str">
            <v>Križevci</v>
          </cell>
          <cell r="E8" t="str">
            <v>Roberto Čapek</v>
          </cell>
          <cell r="F8">
            <v>380</v>
          </cell>
          <cell r="G8">
            <v>14</v>
          </cell>
          <cell r="H8">
            <v>7</v>
          </cell>
          <cell r="I8">
            <v>380</v>
          </cell>
          <cell r="J8">
            <v>19</v>
          </cell>
        </row>
        <row r="9">
          <cell r="D9" t="str">
            <v>Drava Novo Virje</v>
          </cell>
          <cell r="E9" t="str">
            <v>Mario Sabolić</v>
          </cell>
          <cell r="F9">
            <v>676</v>
          </cell>
          <cell r="G9">
            <v>6</v>
          </cell>
          <cell r="H9">
            <v>8</v>
          </cell>
          <cell r="I9">
            <v>676</v>
          </cell>
          <cell r="J9">
            <v>22</v>
          </cell>
        </row>
        <row r="10">
          <cell r="D10" t="str">
            <v>Picok Đurđevac</v>
          </cell>
          <cell r="E10" t="str">
            <v>Mladen Patačko</v>
          </cell>
          <cell r="F10">
            <v>823</v>
          </cell>
          <cell r="G10">
            <v>3</v>
          </cell>
          <cell r="H10">
            <v>9</v>
          </cell>
          <cell r="I10">
            <v>823</v>
          </cell>
          <cell r="J10">
            <v>25</v>
          </cell>
        </row>
        <row r="11">
          <cell r="D11" t="str">
            <v>Bistra Repaš</v>
          </cell>
          <cell r="E11" t="str">
            <v>Matija Mišulin</v>
          </cell>
          <cell r="F11">
            <v>488</v>
          </cell>
          <cell r="G11">
            <v>10</v>
          </cell>
          <cell r="H11">
            <v>10</v>
          </cell>
          <cell r="I11">
            <v>488</v>
          </cell>
          <cell r="J11">
            <v>28</v>
          </cell>
        </row>
        <row r="12">
          <cell r="D12" t="str">
            <v>Hlebine</v>
          </cell>
          <cell r="E12" t="str">
            <v>Zlatko Peroš</v>
          </cell>
          <cell r="F12">
            <v>284</v>
          </cell>
          <cell r="G12">
            <v>15</v>
          </cell>
          <cell r="H12">
            <v>11</v>
          </cell>
          <cell r="I12">
            <v>284</v>
          </cell>
          <cell r="J12">
            <v>31</v>
          </cell>
        </row>
        <row r="13">
          <cell r="D13" t="str">
            <v>Štuka Ferdinandovac</v>
          </cell>
          <cell r="E13" t="str">
            <v>Josip Hosi</v>
          </cell>
          <cell r="F13">
            <v>433</v>
          </cell>
          <cell r="G13">
            <v>12</v>
          </cell>
          <cell r="H13">
            <v>12</v>
          </cell>
          <cell r="I13">
            <v>433</v>
          </cell>
          <cell r="J13">
            <v>34</v>
          </cell>
        </row>
        <row r="14">
          <cell r="D14" t="str">
            <v>La- Ban Peteranec</v>
          </cell>
          <cell r="E14" t="str">
            <v>Goran Gašpir</v>
          </cell>
          <cell r="F14">
            <v>592</v>
          </cell>
          <cell r="G14">
            <v>9</v>
          </cell>
          <cell r="H14">
            <v>13</v>
          </cell>
          <cell r="I14">
            <v>592</v>
          </cell>
          <cell r="J14">
            <v>37</v>
          </cell>
        </row>
        <row r="15">
          <cell r="D15" t="str">
            <v>Peski Đurđevac</v>
          </cell>
          <cell r="E15" t="str">
            <v>Branko Prpoš</v>
          </cell>
          <cell r="F15">
            <v>385</v>
          </cell>
          <cell r="G15">
            <v>13</v>
          </cell>
          <cell r="H15">
            <v>14</v>
          </cell>
          <cell r="I15">
            <v>385</v>
          </cell>
          <cell r="J15">
            <v>40</v>
          </cell>
        </row>
        <row r="16">
          <cell r="D16" t="str">
            <v>Koprivnica</v>
          </cell>
          <cell r="E16" t="str">
            <v>Željko Kolarić</v>
          </cell>
          <cell r="F16">
            <v>473</v>
          </cell>
          <cell r="G16">
            <v>11</v>
          </cell>
          <cell r="H16">
            <v>15</v>
          </cell>
          <cell r="I16">
            <v>473</v>
          </cell>
          <cell r="J16">
            <v>43</v>
          </cell>
        </row>
        <row r="17">
          <cell r="D17" t="str">
            <v>Drava Hlebine</v>
          </cell>
          <cell r="E17" t="str">
            <v>Željko Petak</v>
          </cell>
          <cell r="F17">
            <v>274</v>
          </cell>
          <cell r="G17">
            <v>16</v>
          </cell>
          <cell r="H17">
            <v>16</v>
          </cell>
          <cell r="I17">
            <v>274</v>
          </cell>
          <cell r="J17">
            <v>46</v>
          </cell>
        </row>
        <row r="18">
          <cell r="D18" t="str">
            <v>Podravka</v>
          </cell>
          <cell r="E18" t="str">
            <v>Ivan Starčević</v>
          </cell>
          <cell r="F18">
            <v>940</v>
          </cell>
          <cell r="G18">
            <v>1</v>
          </cell>
          <cell r="H18">
            <v>17</v>
          </cell>
          <cell r="I18">
            <v>940</v>
          </cell>
          <cell r="J18">
            <v>49</v>
          </cell>
        </row>
        <row r="19">
          <cell r="D19" t="str">
            <v/>
          </cell>
          <cell r="E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52</v>
          </cell>
        </row>
        <row r="20">
          <cell r="D20" t="str">
            <v/>
          </cell>
          <cell r="E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55</v>
          </cell>
        </row>
        <row r="21">
          <cell r="D21" t="str">
            <v/>
          </cell>
          <cell r="E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58</v>
          </cell>
        </row>
        <row r="22">
          <cell r="D22" t="str">
            <v/>
          </cell>
          <cell r="E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61</v>
          </cell>
        </row>
        <row r="23">
          <cell r="D23" t="str">
            <v/>
          </cell>
          <cell r="E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64</v>
          </cell>
        </row>
        <row r="24">
          <cell r="D24" t="str">
            <v/>
          </cell>
          <cell r="E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67</v>
          </cell>
        </row>
        <row r="25">
          <cell r="D25" t="str">
            <v/>
          </cell>
          <cell r="E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70</v>
          </cell>
        </row>
        <row r="26">
          <cell r="D26" t="str">
            <v/>
          </cell>
          <cell r="E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73</v>
          </cell>
        </row>
        <row r="27">
          <cell r="D27" t="str">
            <v/>
          </cell>
          <cell r="E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76</v>
          </cell>
        </row>
        <row r="28">
          <cell r="D28" t="str">
            <v/>
          </cell>
          <cell r="E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79</v>
          </cell>
        </row>
        <row r="29">
          <cell r="D29" t="str">
            <v/>
          </cell>
          <cell r="E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82</v>
          </cell>
        </row>
        <row r="30">
          <cell r="D30" t="str">
            <v/>
          </cell>
          <cell r="E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85</v>
          </cell>
        </row>
        <row r="31">
          <cell r="D31" t="str">
            <v/>
          </cell>
          <cell r="E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88</v>
          </cell>
        </row>
        <row r="32">
          <cell r="D32" t="str">
            <v/>
          </cell>
          <cell r="E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91</v>
          </cell>
        </row>
        <row r="33">
          <cell r="D33" t="str">
            <v/>
          </cell>
          <cell r="E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94</v>
          </cell>
        </row>
        <row r="34">
          <cell r="D34" t="str">
            <v/>
          </cell>
          <cell r="E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97</v>
          </cell>
        </row>
        <row r="35">
          <cell r="D35" t="str">
            <v/>
          </cell>
          <cell r="E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100</v>
          </cell>
        </row>
        <row r="36">
          <cell r="D36" t="str">
            <v/>
          </cell>
          <cell r="E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103</v>
          </cell>
        </row>
        <row r="37">
          <cell r="D37" t="str">
            <v/>
          </cell>
          <cell r="E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106</v>
          </cell>
        </row>
        <row r="38">
          <cell r="D38" t="str">
            <v/>
          </cell>
          <cell r="E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109</v>
          </cell>
        </row>
        <row r="39">
          <cell r="D39" t="str">
            <v/>
          </cell>
          <cell r="E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112</v>
          </cell>
        </row>
        <row r="40">
          <cell r="D40" t="str">
            <v/>
          </cell>
          <cell r="E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115</v>
          </cell>
        </row>
        <row r="41">
          <cell r="D41" t="str">
            <v/>
          </cell>
          <cell r="E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118</v>
          </cell>
        </row>
        <row r="42">
          <cell r="D42" t="str">
            <v/>
          </cell>
          <cell r="E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121</v>
          </cell>
        </row>
        <row r="43">
          <cell r="D43" t="str">
            <v/>
          </cell>
          <cell r="E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124</v>
          </cell>
        </row>
        <row r="44">
          <cell r="D44" t="str">
            <v/>
          </cell>
          <cell r="E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127</v>
          </cell>
        </row>
        <row r="45">
          <cell r="D45" t="str">
            <v/>
          </cell>
          <cell r="E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130</v>
          </cell>
        </row>
        <row r="46">
          <cell r="D46" t="str">
            <v/>
          </cell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133</v>
          </cell>
        </row>
        <row r="47">
          <cell r="D47" t="str">
            <v/>
          </cell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136</v>
          </cell>
        </row>
        <row r="48">
          <cell r="D48" t="str">
            <v/>
          </cell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139</v>
          </cell>
        </row>
        <row r="49">
          <cell r="D49" t="str">
            <v/>
          </cell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142</v>
          </cell>
        </row>
        <row r="50">
          <cell r="D50" t="str">
            <v/>
          </cell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145</v>
          </cell>
        </row>
        <row r="51">
          <cell r="D51" t="str">
            <v/>
          </cell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148</v>
          </cell>
        </row>
      </sheetData>
      <sheetData sheetId="9">
        <row r="2">
          <cell r="D2" t="str">
            <v>Smuđ Legrad</v>
          </cell>
          <cell r="E2" t="str">
            <v>Marijan Petrić</v>
          </cell>
          <cell r="F2">
            <v>372</v>
          </cell>
          <cell r="G2">
            <v>11</v>
          </cell>
          <cell r="H2">
            <v>1</v>
          </cell>
          <cell r="I2">
            <v>372</v>
          </cell>
          <cell r="J2">
            <v>2</v>
          </cell>
        </row>
        <row r="3">
          <cell r="D3" t="str">
            <v>B- Šport</v>
          </cell>
          <cell r="E3" t="str">
            <v>Marijan Mađerić</v>
          </cell>
          <cell r="F3">
            <v>846</v>
          </cell>
          <cell r="G3">
            <v>3</v>
          </cell>
          <cell r="H3">
            <v>2</v>
          </cell>
          <cell r="I3">
            <v>846</v>
          </cell>
          <cell r="J3">
            <v>5</v>
          </cell>
        </row>
        <row r="4">
          <cell r="D4" t="str">
            <v>Đelekovec</v>
          </cell>
          <cell r="E4" t="str">
            <v>Damir Pivar</v>
          </cell>
          <cell r="F4">
            <v>995</v>
          </cell>
          <cell r="G4">
            <v>1</v>
          </cell>
          <cell r="H4">
            <v>3</v>
          </cell>
          <cell r="I4">
            <v>995</v>
          </cell>
          <cell r="J4">
            <v>8</v>
          </cell>
        </row>
        <row r="5">
          <cell r="D5" t="str">
            <v>Štuka Torčec</v>
          </cell>
          <cell r="E5" t="str">
            <v>Kruno Milić</v>
          </cell>
          <cell r="F5">
            <v>371</v>
          </cell>
          <cell r="G5">
            <v>12</v>
          </cell>
          <cell r="H5">
            <v>4</v>
          </cell>
          <cell r="I5">
            <v>371</v>
          </cell>
          <cell r="J5">
            <v>11</v>
          </cell>
        </row>
        <row r="6">
          <cell r="D6" t="str">
            <v>Šaran Molve</v>
          </cell>
          <cell r="E6" t="str">
            <v>Božo Sabočanec</v>
          </cell>
          <cell r="F6">
            <v>283</v>
          </cell>
          <cell r="G6">
            <v>13</v>
          </cell>
          <cell r="H6">
            <v>5</v>
          </cell>
          <cell r="I6">
            <v>283</v>
          </cell>
          <cell r="J6">
            <v>14</v>
          </cell>
        </row>
        <row r="7">
          <cell r="D7" t="str">
            <v>I. Generalić Sigetec</v>
          </cell>
          <cell r="E7" t="str">
            <v>Drago Đuretek</v>
          </cell>
          <cell r="F7">
            <v>264</v>
          </cell>
          <cell r="G7">
            <v>15</v>
          </cell>
          <cell r="H7">
            <v>6</v>
          </cell>
          <cell r="I7">
            <v>264</v>
          </cell>
          <cell r="J7">
            <v>17</v>
          </cell>
        </row>
        <row r="8">
          <cell r="D8" t="str">
            <v>Križevci</v>
          </cell>
          <cell r="E8" t="str">
            <v>Dubravko Ruklin</v>
          </cell>
          <cell r="F8">
            <v>520</v>
          </cell>
          <cell r="G8">
            <v>7</v>
          </cell>
          <cell r="H8">
            <v>7</v>
          </cell>
          <cell r="I8">
            <v>520</v>
          </cell>
          <cell r="J8">
            <v>20</v>
          </cell>
        </row>
        <row r="9">
          <cell r="D9" t="str">
            <v>Drava Novo Virje</v>
          </cell>
          <cell r="E9" t="str">
            <v>Franjo Marčinko</v>
          </cell>
          <cell r="F9">
            <v>550</v>
          </cell>
          <cell r="G9">
            <v>6</v>
          </cell>
          <cell r="H9">
            <v>8</v>
          </cell>
          <cell r="I9">
            <v>550</v>
          </cell>
          <cell r="J9">
            <v>23</v>
          </cell>
        </row>
        <row r="10">
          <cell r="D10" t="str">
            <v>Picok Đurđevac</v>
          </cell>
          <cell r="E10" t="str">
            <v>Štefo Šandor</v>
          </cell>
          <cell r="F10">
            <v>282</v>
          </cell>
          <cell r="G10">
            <v>14</v>
          </cell>
          <cell r="H10">
            <v>9</v>
          </cell>
          <cell r="I10">
            <v>282</v>
          </cell>
          <cell r="J10">
            <v>26</v>
          </cell>
        </row>
        <row r="11">
          <cell r="D11" t="str">
            <v>Bistra Repaš</v>
          </cell>
          <cell r="E11" t="str">
            <v>Siniša Frančić</v>
          </cell>
          <cell r="F11">
            <v>62</v>
          </cell>
          <cell r="G11">
            <v>17</v>
          </cell>
          <cell r="H11">
            <v>10</v>
          </cell>
          <cell r="I11">
            <v>62</v>
          </cell>
          <cell r="J11">
            <v>29</v>
          </cell>
        </row>
        <row r="12">
          <cell r="D12" t="str">
            <v>Hlebine</v>
          </cell>
          <cell r="E12" t="str">
            <v>Zdravko Pjatakov</v>
          </cell>
          <cell r="F12">
            <v>164</v>
          </cell>
          <cell r="G12">
            <v>16</v>
          </cell>
          <cell r="H12">
            <v>11</v>
          </cell>
          <cell r="I12">
            <v>164</v>
          </cell>
          <cell r="J12">
            <v>32</v>
          </cell>
        </row>
        <row r="13">
          <cell r="D13" t="str">
            <v>Štuka Ferdinandovac</v>
          </cell>
          <cell r="E13" t="str">
            <v>Tomislav Kožar</v>
          </cell>
          <cell r="F13">
            <v>943</v>
          </cell>
          <cell r="G13">
            <v>2</v>
          </cell>
          <cell r="H13">
            <v>12</v>
          </cell>
          <cell r="I13">
            <v>943</v>
          </cell>
          <cell r="J13">
            <v>35</v>
          </cell>
        </row>
        <row r="14">
          <cell r="D14" t="str">
            <v>La- Ban Peteranec</v>
          </cell>
          <cell r="E14" t="str">
            <v>Davor Lazar</v>
          </cell>
          <cell r="F14">
            <v>636</v>
          </cell>
          <cell r="G14">
            <v>5</v>
          </cell>
          <cell r="H14">
            <v>13</v>
          </cell>
          <cell r="I14">
            <v>636</v>
          </cell>
          <cell r="J14">
            <v>38</v>
          </cell>
        </row>
        <row r="15">
          <cell r="D15" t="str">
            <v>Peski Đurđevac</v>
          </cell>
          <cell r="E15" t="str">
            <v>Dino Jeftimov</v>
          </cell>
          <cell r="F15">
            <v>408</v>
          </cell>
          <cell r="G15">
            <v>10</v>
          </cell>
          <cell r="H15">
            <v>14</v>
          </cell>
          <cell r="I15">
            <v>408</v>
          </cell>
          <cell r="J15">
            <v>41</v>
          </cell>
        </row>
        <row r="16">
          <cell r="D16" t="str">
            <v>Koprivnica</v>
          </cell>
          <cell r="E16" t="str">
            <v>Damir Lazar</v>
          </cell>
          <cell r="F16">
            <v>776</v>
          </cell>
          <cell r="G16">
            <v>4</v>
          </cell>
          <cell r="H16">
            <v>15</v>
          </cell>
          <cell r="I16">
            <v>776</v>
          </cell>
          <cell r="J16">
            <v>44</v>
          </cell>
        </row>
        <row r="17">
          <cell r="D17" t="str">
            <v>Drava Hlebine</v>
          </cell>
          <cell r="E17" t="str">
            <v>Branko Kovačev</v>
          </cell>
          <cell r="F17">
            <v>439</v>
          </cell>
          <cell r="G17">
            <v>8</v>
          </cell>
          <cell r="H17">
            <v>16</v>
          </cell>
          <cell r="I17">
            <v>439</v>
          </cell>
          <cell r="J17">
            <v>47</v>
          </cell>
        </row>
        <row r="18">
          <cell r="D18" t="str">
            <v>Podravka</v>
          </cell>
          <cell r="E18" t="str">
            <v>Tihomir Kovačić</v>
          </cell>
          <cell r="F18">
            <v>424</v>
          </cell>
          <cell r="G18">
            <v>9</v>
          </cell>
          <cell r="H18">
            <v>17</v>
          </cell>
          <cell r="I18">
            <v>424</v>
          </cell>
          <cell r="J18">
            <v>50</v>
          </cell>
        </row>
        <row r="19">
          <cell r="D19" t="str">
            <v/>
          </cell>
          <cell r="E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53</v>
          </cell>
        </row>
        <row r="20">
          <cell r="D20" t="str">
            <v/>
          </cell>
          <cell r="E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53</v>
          </cell>
        </row>
        <row r="21">
          <cell r="D21" t="str">
            <v/>
          </cell>
          <cell r="E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53</v>
          </cell>
        </row>
        <row r="22">
          <cell r="D22" t="str">
            <v/>
          </cell>
          <cell r="E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53</v>
          </cell>
        </row>
        <row r="23">
          <cell r="D23" t="str">
            <v/>
          </cell>
          <cell r="E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53</v>
          </cell>
        </row>
        <row r="24">
          <cell r="D24" t="str">
            <v/>
          </cell>
          <cell r="E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53</v>
          </cell>
        </row>
        <row r="25">
          <cell r="D25" t="str">
            <v/>
          </cell>
          <cell r="E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53</v>
          </cell>
        </row>
        <row r="26">
          <cell r="D26" t="str">
            <v/>
          </cell>
          <cell r="E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53</v>
          </cell>
        </row>
        <row r="27">
          <cell r="D27" t="str">
            <v/>
          </cell>
          <cell r="E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53</v>
          </cell>
        </row>
        <row r="28">
          <cell r="D28" t="str">
            <v/>
          </cell>
          <cell r="E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53</v>
          </cell>
        </row>
        <row r="29">
          <cell r="D29" t="str">
            <v/>
          </cell>
          <cell r="E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53</v>
          </cell>
        </row>
        <row r="30">
          <cell r="D30" t="str">
            <v/>
          </cell>
          <cell r="E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53</v>
          </cell>
        </row>
        <row r="31">
          <cell r="D31" t="str">
            <v/>
          </cell>
          <cell r="E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53</v>
          </cell>
        </row>
        <row r="32">
          <cell r="D32" t="str">
            <v/>
          </cell>
          <cell r="E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53</v>
          </cell>
        </row>
        <row r="33">
          <cell r="D33" t="str">
            <v/>
          </cell>
          <cell r="E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53</v>
          </cell>
        </row>
        <row r="34">
          <cell r="D34" t="str">
            <v/>
          </cell>
          <cell r="E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53</v>
          </cell>
        </row>
        <row r="35">
          <cell r="D35" t="str">
            <v/>
          </cell>
          <cell r="E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53</v>
          </cell>
        </row>
        <row r="36">
          <cell r="D36" t="str">
            <v/>
          </cell>
          <cell r="E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53</v>
          </cell>
        </row>
        <row r="37">
          <cell r="D37" t="str">
            <v/>
          </cell>
          <cell r="E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53</v>
          </cell>
        </row>
        <row r="38">
          <cell r="D38" t="str">
            <v/>
          </cell>
          <cell r="E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53</v>
          </cell>
        </row>
        <row r="39">
          <cell r="D39" t="str">
            <v/>
          </cell>
          <cell r="E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53</v>
          </cell>
        </row>
        <row r="40">
          <cell r="D40" t="str">
            <v/>
          </cell>
          <cell r="E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53</v>
          </cell>
        </row>
        <row r="41">
          <cell r="D41" t="str">
            <v/>
          </cell>
          <cell r="E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53</v>
          </cell>
        </row>
        <row r="42">
          <cell r="D42" t="str">
            <v/>
          </cell>
          <cell r="E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53</v>
          </cell>
        </row>
        <row r="43">
          <cell r="D43" t="str">
            <v/>
          </cell>
          <cell r="E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53</v>
          </cell>
        </row>
        <row r="44">
          <cell r="D44" t="str">
            <v/>
          </cell>
          <cell r="E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53</v>
          </cell>
        </row>
        <row r="45">
          <cell r="D45" t="str">
            <v/>
          </cell>
          <cell r="E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53</v>
          </cell>
        </row>
        <row r="46">
          <cell r="D46" t="str">
            <v/>
          </cell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53</v>
          </cell>
        </row>
        <row r="47">
          <cell r="D47" t="str">
            <v/>
          </cell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53</v>
          </cell>
        </row>
        <row r="48">
          <cell r="D48" t="str">
            <v/>
          </cell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53</v>
          </cell>
        </row>
        <row r="49">
          <cell r="D49" t="str">
            <v/>
          </cell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53</v>
          </cell>
        </row>
        <row r="50">
          <cell r="D50" t="str">
            <v/>
          </cell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53</v>
          </cell>
        </row>
        <row r="51">
          <cell r="D51" t="str">
            <v/>
          </cell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53</v>
          </cell>
        </row>
      </sheetData>
      <sheetData sheetId="10">
        <row r="2">
          <cell r="D2" t="str">
            <v>Smuđ Legrad</v>
          </cell>
          <cell r="E2" t="str">
            <v>Siniša Horvat</v>
          </cell>
          <cell r="F2">
            <v>275</v>
          </cell>
          <cell r="G2">
            <v>15</v>
          </cell>
          <cell r="H2">
            <v>1</v>
          </cell>
          <cell r="I2">
            <v>275</v>
          </cell>
          <cell r="J2">
            <v>3</v>
          </cell>
        </row>
        <row r="3">
          <cell r="D3" t="str">
            <v>B- Šport</v>
          </cell>
          <cell r="E3" t="str">
            <v>Branko Bunić</v>
          </cell>
          <cell r="F3">
            <v>665</v>
          </cell>
          <cell r="G3">
            <v>7</v>
          </cell>
          <cell r="H3">
            <v>2</v>
          </cell>
          <cell r="I3">
            <v>665</v>
          </cell>
          <cell r="J3">
            <v>6</v>
          </cell>
        </row>
        <row r="4">
          <cell r="D4" t="str">
            <v>Đelekovec</v>
          </cell>
          <cell r="E4" t="str">
            <v>Damir Cmrk</v>
          </cell>
          <cell r="F4">
            <v>700</v>
          </cell>
          <cell r="G4">
            <v>6</v>
          </cell>
          <cell r="H4">
            <v>3</v>
          </cell>
          <cell r="I4">
            <v>700</v>
          </cell>
          <cell r="J4">
            <v>9</v>
          </cell>
        </row>
        <row r="5">
          <cell r="D5" t="str">
            <v>Štuka Torčec</v>
          </cell>
          <cell r="E5" t="str">
            <v>Matija Lončar</v>
          </cell>
          <cell r="F5">
            <v>775</v>
          </cell>
          <cell r="G5">
            <v>3</v>
          </cell>
          <cell r="H5">
            <v>4</v>
          </cell>
          <cell r="I5">
            <v>775</v>
          </cell>
          <cell r="J5">
            <v>12</v>
          </cell>
        </row>
        <row r="6">
          <cell r="D6" t="str">
            <v>Šaran Molve</v>
          </cell>
          <cell r="E6" t="str">
            <v>Danijel Kopričanec</v>
          </cell>
          <cell r="F6">
            <v>827</v>
          </cell>
          <cell r="G6">
            <v>2</v>
          </cell>
          <cell r="H6">
            <v>5</v>
          </cell>
          <cell r="I6">
            <v>827</v>
          </cell>
          <cell r="J6">
            <v>15</v>
          </cell>
        </row>
        <row r="7">
          <cell r="D7" t="str">
            <v>I. Generalić Sigetec</v>
          </cell>
          <cell r="E7" t="str">
            <v>Ivan Kalavarić</v>
          </cell>
          <cell r="F7">
            <v>412</v>
          </cell>
          <cell r="G7">
            <v>11</v>
          </cell>
          <cell r="H7">
            <v>6</v>
          </cell>
          <cell r="I7">
            <v>412</v>
          </cell>
          <cell r="J7">
            <v>18</v>
          </cell>
        </row>
        <row r="8">
          <cell r="D8" t="str">
            <v>Križevci</v>
          </cell>
          <cell r="E8" t="str">
            <v>Tvrtko Krešić</v>
          </cell>
          <cell r="F8">
            <v>742</v>
          </cell>
          <cell r="G8">
            <v>5</v>
          </cell>
          <cell r="H8">
            <v>7</v>
          </cell>
          <cell r="I8">
            <v>742</v>
          </cell>
          <cell r="J8">
            <v>21</v>
          </cell>
        </row>
        <row r="9">
          <cell r="D9" t="str">
            <v>Drava Novo Virje</v>
          </cell>
          <cell r="E9" t="str">
            <v>Martin Vranić</v>
          </cell>
          <cell r="F9">
            <v>382</v>
          </cell>
          <cell r="G9">
            <v>13</v>
          </cell>
          <cell r="H9">
            <v>8</v>
          </cell>
          <cell r="I9">
            <v>382</v>
          </cell>
          <cell r="J9">
            <v>24</v>
          </cell>
        </row>
        <row r="10">
          <cell r="D10" t="str">
            <v>Picok Đurđevac</v>
          </cell>
          <cell r="E10" t="str">
            <v>Vladimir Jendrašic</v>
          </cell>
          <cell r="F10">
            <v>837</v>
          </cell>
          <cell r="G10">
            <v>1</v>
          </cell>
          <cell r="H10">
            <v>9</v>
          </cell>
          <cell r="I10">
            <v>837</v>
          </cell>
          <cell r="J10">
            <v>27</v>
          </cell>
        </row>
        <row r="11">
          <cell r="D11" t="str">
            <v>Bistra Repaš</v>
          </cell>
          <cell r="E11" t="str">
            <v>Darijan Patačko</v>
          </cell>
          <cell r="F11">
            <v>445</v>
          </cell>
          <cell r="G11">
            <v>10</v>
          </cell>
          <cell r="H11">
            <v>10</v>
          </cell>
          <cell r="I11">
            <v>445</v>
          </cell>
          <cell r="J11">
            <v>30</v>
          </cell>
        </row>
        <row r="12">
          <cell r="D12" t="str">
            <v>Hlebine</v>
          </cell>
          <cell r="E12" t="str">
            <v>Josip Cirkvenec</v>
          </cell>
          <cell r="F12">
            <v>264</v>
          </cell>
          <cell r="G12">
            <v>16</v>
          </cell>
          <cell r="H12">
            <v>11</v>
          </cell>
          <cell r="I12">
            <v>264</v>
          </cell>
          <cell r="J12">
            <v>33</v>
          </cell>
        </row>
        <row r="13">
          <cell r="D13" t="str">
            <v>Štuka Ferdinandovac</v>
          </cell>
          <cell r="E13" t="str">
            <v>Josip Kapitanić</v>
          </cell>
          <cell r="F13">
            <v>550</v>
          </cell>
          <cell r="G13">
            <v>9</v>
          </cell>
          <cell r="H13">
            <v>12</v>
          </cell>
          <cell r="I13">
            <v>550</v>
          </cell>
          <cell r="J13">
            <v>36</v>
          </cell>
        </row>
        <row r="14">
          <cell r="D14" t="str">
            <v>La- Ban Peteranec</v>
          </cell>
          <cell r="E14" t="str">
            <v>Romano Čordašev</v>
          </cell>
          <cell r="F14">
            <v>647</v>
          </cell>
          <cell r="G14">
            <v>8</v>
          </cell>
          <cell r="H14">
            <v>13</v>
          </cell>
          <cell r="I14">
            <v>647</v>
          </cell>
          <cell r="J14">
            <v>39</v>
          </cell>
        </row>
        <row r="15">
          <cell r="D15" t="str">
            <v>Peski Đurđevac</v>
          </cell>
          <cell r="E15" t="str">
            <v>Zdravko Makar</v>
          </cell>
          <cell r="F15">
            <v>140</v>
          </cell>
          <cell r="G15">
            <v>17</v>
          </cell>
          <cell r="H15">
            <v>14</v>
          </cell>
          <cell r="I15">
            <v>140</v>
          </cell>
          <cell r="J15">
            <v>42</v>
          </cell>
        </row>
        <row r="16">
          <cell r="D16" t="str">
            <v>Koprivnica</v>
          </cell>
          <cell r="E16" t="str">
            <v>Branko Dolenec</v>
          </cell>
          <cell r="F16">
            <v>323</v>
          </cell>
          <cell r="G16">
            <v>14</v>
          </cell>
          <cell r="H16">
            <v>15</v>
          </cell>
          <cell r="I16">
            <v>323</v>
          </cell>
          <cell r="J16">
            <v>45</v>
          </cell>
        </row>
        <row r="17">
          <cell r="D17" t="str">
            <v>Drava Hlebine</v>
          </cell>
          <cell r="E17" t="str">
            <v>Slavko Pavlović</v>
          </cell>
          <cell r="F17">
            <v>395</v>
          </cell>
          <cell r="G17">
            <v>12</v>
          </cell>
          <cell r="H17">
            <v>16</v>
          </cell>
          <cell r="I17">
            <v>395</v>
          </cell>
          <cell r="J17">
            <v>48</v>
          </cell>
        </row>
        <row r="18">
          <cell r="D18" t="str">
            <v>Podravka</v>
          </cell>
          <cell r="E18" t="str">
            <v>Vedran Blažek</v>
          </cell>
          <cell r="F18">
            <v>750</v>
          </cell>
          <cell r="G18">
            <v>4</v>
          </cell>
          <cell r="H18">
            <v>17</v>
          </cell>
          <cell r="I18">
            <v>750</v>
          </cell>
          <cell r="J18">
            <v>51</v>
          </cell>
        </row>
        <row r="19">
          <cell r="D19" t="str">
            <v/>
          </cell>
          <cell r="E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54</v>
          </cell>
        </row>
        <row r="20">
          <cell r="D20" t="str">
            <v/>
          </cell>
          <cell r="E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54</v>
          </cell>
        </row>
        <row r="21">
          <cell r="D21" t="str">
            <v/>
          </cell>
          <cell r="E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54</v>
          </cell>
        </row>
        <row r="22">
          <cell r="D22" t="str">
            <v/>
          </cell>
          <cell r="E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54</v>
          </cell>
        </row>
        <row r="23">
          <cell r="D23" t="str">
            <v/>
          </cell>
          <cell r="E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54</v>
          </cell>
        </row>
        <row r="24">
          <cell r="D24" t="str">
            <v/>
          </cell>
          <cell r="E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54</v>
          </cell>
        </row>
        <row r="25">
          <cell r="D25" t="str">
            <v/>
          </cell>
          <cell r="E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54</v>
          </cell>
        </row>
        <row r="26">
          <cell r="D26" t="str">
            <v/>
          </cell>
          <cell r="E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54</v>
          </cell>
        </row>
        <row r="27">
          <cell r="D27" t="str">
            <v/>
          </cell>
          <cell r="E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54</v>
          </cell>
        </row>
        <row r="28">
          <cell r="D28" t="str">
            <v/>
          </cell>
          <cell r="E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54</v>
          </cell>
        </row>
        <row r="29">
          <cell r="D29" t="str">
            <v/>
          </cell>
          <cell r="E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54</v>
          </cell>
        </row>
        <row r="30">
          <cell r="D30" t="str">
            <v/>
          </cell>
          <cell r="E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54</v>
          </cell>
        </row>
        <row r="31">
          <cell r="D31" t="str">
            <v/>
          </cell>
          <cell r="E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54</v>
          </cell>
        </row>
        <row r="32">
          <cell r="D32" t="str">
            <v/>
          </cell>
          <cell r="E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54</v>
          </cell>
        </row>
        <row r="33">
          <cell r="D33" t="str">
            <v/>
          </cell>
          <cell r="E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54</v>
          </cell>
        </row>
        <row r="34">
          <cell r="D34" t="str">
            <v/>
          </cell>
          <cell r="E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54</v>
          </cell>
        </row>
        <row r="35">
          <cell r="D35" t="str">
            <v/>
          </cell>
          <cell r="E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54</v>
          </cell>
        </row>
        <row r="36">
          <cell r="D36" t="str">
            <v/>
          </cell>
          <cell r="E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54</v>
          </cell>
        </row>
        <row r="37">
          <cell r="D37" t="str">
            <v/>
          </cell>
          <cell r="E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54</v>
          </cell>
        </row>
        <row r="38">
          <cell r="D38" t="str">
            <v/>
          </cell>
          <cell r="E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54</v>
          </cell>
        </row>
        <row r="39">
          <cell r="D39" t="str">
            <v/>
          </cell>
          <cell r="E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54</v>
          </cell>
        </row>
        <row r="40">
          <cell r="D40" t="str">
            <v/>
          </cell>
          <cell r="E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54</v>
          </cell>
        </row>
        <row r="41">
          <cell r="D41" t="str">
            <v/>
          </cell>
          <cell r="E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54</v>
          </cell>
        </row>
        <row r="42">
          <cell r="D42" t="str">
            <v/>
          </cell>
          <cell r="E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54</v>
          </cell>
        </row>
        <row r="43">
          <cell r="D43" t="str">
            <v/>
          </cell>
          <cell r="E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54</v>
          </cell>
        </row>
        <row r="44">
          <cell r="D44" t="str">
            <v/>
          </cell>
          <cell r="E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54</v>
          </cell>
        </row>
        <row r="45">
          <cell r="D45" t="str">
            <v/>
          </cell>
          <cell r="E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54</v>
          </cell>
        </row>
        <row r="46">
          <cell r="D46" t="str">
            <v/>
          </cell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54</v>
          </cell>
        </row>
        <row r="47">
          <cell r="D47" t="str">
            <v/>
          </cell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54</v>
          </cell>
        </row>
        <row r="48">
          <cell r="D48" t="str">
            <v/>
          </cell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54</v>
          </cell>
        </row>
        <row r="49">
          <cell r="D49" t="str">
            <v/>
          </cell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54</v>
          </cell>
        </row>
        <row r="50">
          <cell r="D50" t="str">
            <v/>
          </cell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54</v>
          </cell>
        </row>
        <row r="51">
          <cell r="D51" t="str">
            <v/>
          </cell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54</v>
          </cell>
        </row>
      </sheetData>
      <sheetData sheetId="14">
        <row r="6">
          <cell r="B6" t="str">
            <v>Đelekovec</v>
          </cell>
          <cell r="C6">
            <v>9</v>
          </cell>
          <cell r="D6">
            <v>2559</v>
          </cell>
          <cell r="E6">
            <v>995</v>
          </cell>
          <cell r="F6">
            <v>1</v>
          </cell>
        </row>
        <row r="7">
          <cell r="B7" t="str">
            <v>B- Šport</v>
          </cell>
          <cell r="C7">
            <v>14</v>
          </cell>
          <cell r="D7">
            <v>2300</v>
          </cell>
          <cell r="E7">
            <v>846</v>
          </cell>
          <cell r="F7">
            <v>2</v>
          </cell>
        </row>
        <row r="8">
          <cell r="B8" t="str">
            <v>Podravka</v>
          </cell>
          <cell r="C8">
            <v>14</v>
          </cell>
          <cell r="D8">
            <v>2114</v>
          </cell>
          <cell r="E8">
            <v>940</v>
          </cell>
          <cell r="F8">
            <v>3</v>
          </cell>
        </row>
        <row r="9">
          <cell r="B9" t="str">
            <v>Picok Đurđevac</v>
          </cell>
          <cell r="C9">
            <v>18</v>
          </cell>
          <cell r="D9">
            <v>1942</v>
          </cell>
          <cell r="E9">
            <v>837</v>
          </cell>
          <cell r="F9">
            <v>4</v>
          </cell>
        </row>
        <row r="10">
          <cell r="B10" t="str">
            <v>Štuka Torčec</v>
          </cell>
          <cell r="C10">
            <v>20</v>
          </cell>
          <cell r="D10">
            <v>1823</v>
          </cell>
          <cell r="E10">
            <v>775</v>
          </cell>
          <cell r="F10">
            <v>5</v>
          </cell>
        </row>
        <row r="11">
          <cell r="B11" t="str">
            <v>La- Ban Peteranec</v>
          </cell>
          <cell r="C11">
            <v>22</v>
          </cell>
          <cell r="D11">
            <v>1875</v>
          </cell>
          <cell r="E11">
            <v>647</v>
          </cell>
          <cell r="F11">
            <v>6</v>
          </cell>
        </row>
        <row r="12">
          <cell r="B12" t="str">
            <v>Štuka Ferdinandovac</v>
          </cell>
          <cell r="C12">
            <v>23</v>
          </cell>
          <cell r="D12">
            <v>1926</v>
          </cell>
          <cell r="E12">
            <v>943</v>
          </cell>
          <cell r="F12">
            <v>7</v>
          </cell>
        </row>
        <row r="13">
          <cell r="B13" t="str">
            <v>Drava Novo Virje</v>
          </cell>
          <cell r="C13">
            <v>25</v>
          </cell>
          <cell r="D13">
            <v>1608</v>
          </cell>
          <cell r="E13">
            <v>676</v>
          </cell>
          <cell r="F13">
            <v>8</v>
          </cell>
        </row>
        <row r="14">
          <cell r="B14" t="str">
            <v>Križevci</v>
          </cell>
          <cell r="C14">
            <v>26</v>
          </cell>
          <cell r="D14">
            <v>1642</v>
          </cell>
          <cell r="E14">
            <v>742</v>
          </cell>
          <cell r="F14">
            <v>9</v>
          </cell>
        </row>
        <row r="15">
          <cell r="B15" t="str">
            <v>Koprivnica</v>
          </cell>
          <cell r="C15">
            <v>29</v>
          </cell>
          <cell r="D15">
            <v>1572</v>
          </cell>
          <cell r="E15">
            <v>776</v>
          </cell>
          <cell r="F15">
            <v>10</v>
          </cell>
        </row>
        <row r="16">
          <cell r="B16" t="str">
            <v>Šaran Molve</v>
          </cell>
          <cell r="C16">
            <v>32</v>
          </cell>
          <cell r="D16">
            <v>1306</v>
          </cell>
          <cell r="E16">
            <v>827</v>
          </cell>
          <cell r="F16">
            <v>11</v>
          </cell>
        </row>
        <row r="17">
          <cell r="B17" t="str">
            <v>Smuđ Legrad</v>
          </cell>
          <cell r="C17">
            <v>33</v>
          </cell>
          <cell r="D17">
            <v>1267</v>
          </cell>
          <cell r="E17">
            <v>620</v>
          </cell>
          <cell r="F17">
            <v>12</v>
          </cell>
        </row>
        <row r="18">
          <cell r="B18" t="str">
            <v>I. Generalić Sigetec</v>
          </cell>
          <cell r="C18">
            <v>34</v>
          </cell>
          <cell r="D18">
            <v>1271</v>
          </cell>
          <cell r="E18">
            <v>595</v>
          </cell>
          <cell r="F18">
            <v>13</v>
          </cell>
        </row>
        <row r="19">
          <cell r="B19" t="str">
            <v>Drava Hlebine</v>
          </cell>
          <cell r="C19">
            <v>36</v>
          </cell>
          <cell r="D19">
            <v>1108</v>
          </cell>
          <cell r="E19">
            <v>439</v>
          </cell>
          <cell r="F19">
            <v>14</v>
          </cell>
        </row>
        <row r="20">
          <cell r="B20" t="str">
            <v>Bistra Repaš</v>
          </cell>
          <cell r="C20">
            <v>37</v>
          </cell>
          <cell r="D20">
            <v>995</v>
          </cell>
          <cell r="E20">
            <v>488</v>
          </cell>
          <cell r="F20">
            <v>15</v>
          </cell>
        </row>
        <row r="21">
          <cell r="B21" t="str">
            <v>Peski Đurđevac</v>
          </cell>
          <cell r="C21">
            <v>40</v>
          </cell>
          <cell r="D21">
            <v>933</v>
          </cell>
          <cell r="E21">
            <v>408</v>
          </cell>
          <cell r="F21">
            <v>16</v>
          </cell>
        </row>
        <row r="22">
          <cell r="B22" t="str">
            <v>Hlebine</v>
          </cell>
          <cell r="C22">
            <v>47</v>
          </cell>
          <cell r="D22">
            <v>712</v>
          </cell>
          <cell r="E22">
            <v>284</v>
          </cell>
          <cell r="F22">
            <v>17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</row>
      </sheetData>
      <sheetData sheetId="16">
        <row r="6">
          <cell r="A6" t="str">
            <v>Damir Pivar</v>
          </cell>
          <cell r="B6" t="str">
            <v>Đelekovec</v>
          </cell>
          <cell r="C6">
            <v>3</v>
          </cell>
          <cell r="D6" t="str">
            <v>B</v>
          </cell>
          <cell r="E6">
            <v>1</v>
          </cell>
          <cell r="F6">
            <v>995</v>
          </cell>
          <cell r="G6">
            <v>1</v>
          </cell>
        </row>
        <row r="7">
          <cell r="A7" t="str">
            <v>Ivan Starčević</v>
          </cell>
          <cell r="B7" t="str">
            <v>Podravka</v>
          </cell>
          <cell r="C7">
            <v>17</v>
          </cell>
          <cell r="D7" t="str">
            <v>A</v>
          </cell>
          <cell r="E7">
            <v>1</v>
          </cell>
          <cell r="F7">
            <v>940</v>
          </cell>
          <cell r="G7">
            <v>2</v>
          </cell>
        </row>
        <row r="8">
          <cell r="A8" t="str">
            <v>Vladimir Jendrašic</v>
          </cell>
          <cell r="B8" t="str">
            <v>Picok Đurđevac</v>
          </cell>
          <cell r="C8">
            <v>9</v>
          </cell>
          <cell r="D8" t="str">
            <v>C</v>
          </cell>
          <cell r="E8">
            <v>1</v>
          </cell>
          <cell r="F8">
            <v>837</v>
          </cell>
          <cell r="G8">
            <v>3</v>
          </cell>
        </row>
        <row r="9">
          <cell r="A9" t="str">
            <v>Tomislav Kožar</v>
          </cell>
          <cell r="B9" t="str">
            <v>Štuka Ferdinandovac</v>
          </cell>
          <cell r="C9">
            <v>12</v>
          </cell>
          <cell r="D9" t="str">
            <v>B</v>
          </cell>
          <cell r="E9">
            <v>2</v>
          </cell>
          <cell r="F9">
            <v>943</v>
          </cell>
          <cell r="G9">
            <v>4</v>
          </cell>
        </row>
        <row r="10">
          <cell r="A10" t="str">
            <v>Krešimir Kadija</v>
          </cell>
          <cell r="B10" t="str">
            <v>Đelekovec</v>
          </cell>
          <cell r="C10">
            <v>3</v>
          </cell>
          <cell r="D10" t="str">
            <v>A</v>
          </cell>
          <cell r="E10">
            <v>2</v>
          </cell>
          <cell r="F10">
            <v>864</v>
          </cell>
          <cell r="G10">
            <v>5</v>
          </cell>
        </row>
        <row r="11">
          <cell r="A11" t="str">
            <v>Danijel Kopričanec</v>
          </cell>
          <cell r="B11" t="str">
            <v>Šaran Molve</v>
          </cell>
          <cell r="C11">
            <v>5</v>
          </cell>
          <cell r="D11" t="str">
            <v>C</v>
          </cell>
          <cell r="E11">
            <v>2</v>
          </cell>
          <cell r="F11">
            <v>827</v>
          </cell>
          <cell r="G11">
            <v>6</v>
          </cell>
        </row>
        <row r="12">
          <cell r="A12" t="str">
            <v>Marijan Mađerić</v>
          </cell>
          <cell r="B12" t="str">
            <v>B- Šport</v>
          </cell>
          <cell r="C12">
            <v>2</v>
          </cell>
          <cell r="D12" t="str">
            <v>B</v>
          </cell>
          <cell r="E12">
            <v>3</v>
          </cell>
          <cell r="F12">
            <v>846</v>
          </cell>
          <cell r="G12">
            <v>7</v>
          </cell>
        </row>
        <row r="13">
          <cell r="A13" t="str">
            <v>Mladen Patačko</v>
          </cell>
          <cell r="B13" t="str">
            <v>Picok Đurđevac</v>
          </cell>
          <cell r="C13">
            <v>9</v>
          </cell>
          <cell r="D13" t="str">
            <v>A</v>
          </cell>
          <cell r="E13">
            <v>3</v>
          </cell>
          <cell r="F13">
            <v>823</v>
          </cell>
          <cell r="G13">
            <v>8</v>
          </cell>
        </row>
        <row r="14">
          <cell r="A14" t="str">
            <v>Matija Lončar</v>
          </cell>
          <cell r="B14" t="str">
            <v>Štuka Torčec</v>
          </cell>
          <cell r="C14">
            <v>4</v>
          </cell>
          <cell r="D14" t="str">
            <v>C</v>
          </cell>
          <cell r="E14">
            <v>3</v>
          </cell>
          <cell r="F14">
            <v>775</v>
          </cell>
          <cell r="G14">
            <v>9</v>
          </cell>
        </row>
        <row r="15">
          <cell r="A15" t="str">
            <v>Mario Lončar</v>
          </cell>
          <cell r="B15" t="str">
            <v>B- Šport</v>
          </cell>
          <cell r="C15">
            <v>2</v>
          </cell>
          <cell r="D15" t="str">
            <v>A</v>
          </cell>
          <cell r="E15">
            <v>4</v>
          </cell>
          <cell r="F15">
            <v>789</v>
          </cell>
          <cell r="G15">
            <v>10</v>
          </cell>
        </row>
        <row r="16">
          <cell r="A16" t="str">
            <v>Damir Lazar</v>
          </cell>
          <cell r="B16" t="str">
            <v>Koprivnica</v>
          </cell>
          <cell r="C16">
            <v>15</v>
          </cell>
          <cell r="D16" t="str">
            <v>B</v>
          </cell>
          <cell r="E16">
            <v>4</v>
          </cell>
          <cell r="F16">
            <v>776</v>
          </cell>
          <cell r="G16">
            <v>11</v>
          </cell>
        </row>
        <row r="17">
          <cell r="A17" t="str">
            <v>Vedran Blažek</v>
          </cell>
          <cell r="B17" t="str">
            <v>Podravka</v>
          </cell>
          <cell r="C17">
            <v>17</v>
          </cell>
          <cell r="D17" t="str">
            <v>C</v>
          </cell>
          <cell r="E17">
            <v>4</v>
          </cell>
          <cell r="F17">
            <v>750</v>
          </cell>
          <cell r="G17">
            <v>12</v>
          </cell>
        </row>
        <row r="18">
          <cell r="A18" t="str">
            <v>Tvrtko Krešić</v>
          </cell>
          <cell r="B18" t="str">
            <v>Križevci</v>
          </cell>
          <cell r="C18">
            <v>7</v>
          </cell>
          <cell r="D18" t="str">
            <v>C</v>
          </cell>
          <cell r="E18">
            <v>5</v>
          </cell>
          <cell r="F18">
            <v>742</v>
          </cell>
          <cell r="G18">
            <v>13</v>
          </cell>
        </row>
        <row r="19">
          <cell r="A19" t="str">
            <v>Danijel Picer</v>
          </cell>
          <cell r="B19" t="str">
            <v>Štuka Torčec</v>
          </cell>
          <cell r="C19">
            <v>4</v>
          </cell>
          <cell r="D19" t="str">
            <v>A</v>
          </cell>
          <cell r="E19">
            <v>5</v>
          </cell>
          <cell r="F19">
            <v>677</v>
          </cell>
          <cell r="G19">
            <v>14</v>
          </cell>
        </row>
        <row r="20">
          <cell r="A20" t="str">
            <v>Davor Lazar</v>
          </cell>
          <cell r="B20" t="str">
            <v>La- Ban Peteranec</v>
          </cell>
          <cell r="C20">
            <v>13</v>
          </cell>
          <cell r="D20" t="str">
            <v>B</v>
          </cell>
          <cell r="E20">
            <v>5</v>
          </cell>
          <cell r="F20">
            <v>636</v>
          </cell>
          <cell r="G20">
            <v>15</v>
          </cell>
        </row>
        <row r="21">
          <cell r="A21" t="str">
            <v>Damir Cmrk</v>
          </cell>
          <cell r="B21" t="str">
            <v>Đelekovec</v>
          </cell>
          <cell r="C21">
            <v>3</v>
          </cell>
          <cell r="D21" t="str">
            <v>C</v>
          </cell>
          <cell r="E21">
            <v>6</v>
          </cell>
          <cell r="F21">
            <v>700</v>
          </cell>
          <cell r="G21">
            <v>16</v>
          </cell>
        </row>
        <row r="22">
          <cell r="A22" t="str">
            <v>Mario Sabolić</v>
          </cell>
          <cell r="B22" t="str">
            <v>Drava Novo Virje</v>
          </cell>
          <cell r="C22">
            <v>8</v>
          </cell>
          <cell r="D22" t="str">
            <v>A</v>
          </cell>
          <cell r="E22">
            <v>6</v>
          </cell>
          <cell r="F22">
            <v>676</v>
          </cell>
          <cell r="G22">
            <v>17</v>
          </cell>
        </row>
        <row r="23">
          <cell r="A23" t="str">
            <v>Franjo Marčinko</v>
          </cell>
          <cell r="B23" t="str">
            <v>Drava Novo Virje</v>
          </cell>
          <cell r="C23">
            <v>8</v>
          </cell>
          <cell r="D23" t="str">
            <v>B</v>
          </cell>
          <cell r="E23">
            <v>6</v>
          </cell>
          <cell r="F23">
            <v>550</v>
          </cell>
          <cell r="G23">
            <v>18</v>
          </cell>
        </row>
        <row r="24">
          <cell r="A24" t="str">
            <v>Branko Bunić</v>
          </cell>
          <cell r="B24" t="str">
            <v>B- Šport</v>
          </cell>
          <cell r="C24">
            <v>2</v>
          </cell>
          <cell r="D24" t="str">
            <v>C</v>
          </cell>
          <cell r="E24">
            <v>7</v>
          </cell>
          <cell r="F24">
            <v>665</v>
          </cell>
          <cell r="G24">
            <v>19</v>
          </cell>
        </row>
        <row r="25">
          <cell r="A25" t="str">
            <v>Kristijan Arnuš</v>
          </cell>
          <cell r="B25" t="str">
            <v>Smuđ Legrad</v>
          </cell>
          <cell r="C25">
            <v>1</v>
          </cell>
          <cell r="D25" t="str">
            <v>A</v>
          </cell>
          <cell r="E25">
            <v>7</v>
          </cell>
          <cell r="F25">
            <v>620</v>
          </cell>
          <cell r="G25">
            <v>20</v>
          </cell>
        </row>
        <row r="26">
          <cell r="A26" t="str">
            <v>Dubravko Ruklin</v>
          </cell>
          <cell r="B26" t="str">
            <v>Križevci</v>
          </cell>
          <cell r="C26">
            <v>7</v>
          </cell>
          <cell r="D26" t="str">
            <v>B</v>
          </cell>
          <cell r="E26">
            <v>7</v>
          </cell>
          <cell r="F26">
            <v>520</v>
          </cell>
          <cell r="G26">
            <v>21</v>
          </cell>
        </row>
        <row r="27">
          <cell r="A27" t="str">
            <v>Romano Čordašev</v>
          </cell>
          <cell r="B27" t="str">
            <v>La- Ban Peteranec</v>
          </cell>
          <cell r="C27">
            <v>13</v>
          </cell>
          <cell r="D27" t="str">
            <v>C</v>
          </cell>
          <cell r="E27">
            <v>8</v>
          </cell>
          <cell r="F27">
            <v>647</v>
          </cell>
          <cell r="G27">
            <v>22</v>
          </cell>
        </row>
        <row r="28">
          <cell r="A28" t="str">
            <v>Ivan Herman</v>
          </cell>
          <cell r="B28" t="str">
            <v>I. Generalić Sigetec</v>
          </cell>
          <cell r="C28">
            <v>6</v>
          </cell>
          <cell r="D28" t="str">
            <v>A</v>
          </cell>
          <cell r="E28">
            <v>8</v>
          </cell>
          <cell r="F28">
            <v>595</v>
          </cell>
          <cell r="G28">
            <v>23</v>
          </cell>
        </row>
        <row r="29">
          <cell r="A29" t="str">
            <v>Branko Kovačev</v>
          </cell>
          <cell r="B29" t="str">
            <v>Drava Hlebine</v>
          </cell>
          <cell r="C29">
            <v>16</v>
          </cell>
          <cell r="D29" t="str">
            <v>B</v>
          </cell>
          <cell r="E29">
            <v>8</v>
          </cell>
          <cell r="F29">
            <v>439</v>
          </cell>
          <cell r="G29">
            <v>24</v>
          </cell>
        </row>
        <row r="30">
          <cell r="A30" t="str">
            <v>Goran Gašpir</v>
          </cell>
          <cell r="B30" t="str">
            <v>La- Ban Peteranec</v>
          </cell>
          <cell r="C30">
            <v>13</v>
          </cell>
          <cell r="D30" t="str">
            <v>A</v>
          </cell>
          <cell r="E30">
            <v>9</v>
          </cell>
          <cell r="F30">
            <v>592</v>
          </cell>
          <cell r="G30">
            <v>25</v>
          </cell>
        </row>
        <row r="31">
          <cell r="A31" t="str">
            <v>Josip Kapitanić</v>
          </cell>
          <cell r="B31" t="str">
            <v>Štuka Ferdinandovac</v>
          </cell>
          <cell r="C31">
            <v>12</v>
          </cell>
          <cell r="D31" t="str">
            <v>C</v>
          </cell>
          <cell r="E31">
            <v>9</v>
          </cell>
          <cell r="F31">
            <v>550</v>
          </cell>
          <cell r="G31">
            <v>26</v>
          </cell>
        </row>
        <row r="32">
          <cell r="A32" t="str">
            <v>Tihomir Kovačić</v>
          </cell>
          <cell r="B32" t="str">
            <v>Podravka</v>
          </cell>
          <cell r="C32">
            <v>17</v>
          </cell>
          <cell r="D32" t="str">
            <v>B</v>
          </cell>
          <cell r="E32">
            <v>9</v>
          </cell>
          <cell r="F32">
            <v>424</v>
          </cell>
          <cell r="G32">
            <v>27</v>
          </cell>
        </row>
        <row r="33">
          <cell r="A33" t="str">
            <v>Matija Mišulin</v>
          </cell>
          <cell r="B33" t="str">
            <v>Bistra Repaš</v>
          </cell>
          <cell r="C33">
            <v>10</v>
          </cell>
          <cell r="D33" t="str">
            <v>A</v>
          </cell>
          <cell r="E33">
            <v>10</v>
          </cell>
          <cell r="F33">
            <v>488</v>
          </cell>
          <cell r="G33">
            <v>28</v>
          </cell>
        </row>
        <row r="34">
          <cell r="A34" t="str">
            <v>Darijan Patačko</v>
          </cell>
          <cell r="B34" t="str">
            <v>Bistra Repaš</v>
          </cell>
          <cell r="C34">
            <v>10</v>
          </cell>
          <cell r="D34" t="str">
            <v>C</v>
          </cell>
          <cell r="E34">
            <v>10</v>
          </cell>
          <cell r="F34">
            <v>445</v>
          </cell>
          <cell r="G34">
            <v>29</v>
          </cell>
        </row>
        <row r="35">
          <cell r="A35" t="str">
            <v>Dino Jeftimov</v>
          </cell>
          <cell r="B35" t="str">
            <v>Peski Đurđevac</v>
          </cell>
          <cell r="C35">
            <v>14</v>
          </cell>
          <cell r="D35" t="str">
            <v>B</v>
          </cell>
          <cell r="E35">
            <v>10</v>
          </cell>
          <cell r="F35">
            <v>408</v>
          </cell>
          <cell r="G35">
            <v>30</v>
          </cell>
        </row>
        <row r="36">
          <cell r="A36" t="str">
            <v>Željko Kolarić</v>
          </cell>
          <cell r="B36" t="str">
            <v>Koprivnica</v>
          </cell>
          <cell r="C36">
            <v>15</v>
          </cell>
          <cell r="D36" t="str">
            <v>A</v>
          </cell>
          <cell r="E36">
            <v>11</v>
          </cell>
          <cell r="F36">
            <v>473</v>
          </cell>
          <cell r="G36">
            <v>31</v>
          </cell>
        </row>
        <row r="37">
          <cell r="A37" t="str">
            <v>Ivan Kalavarić</v>
          </cell>
          <cell r="B37" t="str">
            <v>I. Generalić Sigetec</v>
          </cell>
          <cell r="C37">
            <v>6</v>
          </cell>
          <cell r="D37" t="str">
            <v>C</v>
          </cell>
          <cell r="E37">
            <v>11</v>
          </cell>
          <cell r="F37">
            <v>412</v>
          </cell>
          <cell r="G37">
            <v>32</v>
          </cell>
        </row>
        <row r="38">
          <cell r="A38" t="str">
            <v>Marijan Petrić</v>
          </cell>
          <cell r="B38" t="str">
            <v>Smuđ Legrad</v>
          </cell>
          <cell r="C38">
            <v>1</v>
          </cell>
          <cell r="D38" t="str">
            <v>B</v>
          </cell>
          <cell r="E38">
            <v>11</v>
          </cell>
          <cell r="F38">
            <v>372</v>
          </cell>
          <cell r="G38">
            <v>33</v>
          </cell>
        </row>
        <row r="39">
          <cell r="A39" t="str">
            <v>Josip Hosi</v>
          </cell>
          <cell r="B39" t="str">
            <v>Štuka Ferdinandovac</v>
          </cell>
          <cell r="C39">
            <v>12</v>
          </cell>
          <cell r="D39" t="str">
            <v>A</v>
          </cell>
          <cell r="E39">
            <v>12</v>
          </cell>
          <cell r="F39">
            <v>433</v>
          </cell>
          <cell r="G39">
            <v>34</v>
          </cell>
        </row>
        <row r="40">
          <cell r="A40" t="str">
            <v>Slavko Pavlović</v>
          </cell>
          <cell r="B40" t="str">
            <v>Drava Hlebine</v>
          </cell>
          <cell r="C40">
            <v>16</v>
          </cell>
          <cell r="D40" t="str">
            <v>C</v>
          </cell>
          <cell r="E40">
            <v>12</v>
          </cell>
          <cell r="F40">
            <v>395</v>
          </cell>
          <cell r="G40">
            <v>35</v>
          </cell>
        </row>
        <row r="41">
          <cell r="A41" t="str">
            <v>Kruno Milić</v>
          </cell>
          <cell r="B41" t="str">
            <v>Štuka Torčec</v>
          </cell>
          <cell r="C41">
            <v>4</v>
          </cell>
          <cell r="D41" t="str">
            <v>B</v>
          </cell>
          <cell r="E41">
            <v>12</v>
          </cell>
          <cell r="F41">
            <v>371</v>
          </cell>
          <cell r="G41">
            <v>36</v>
          </cell>
        </row>
        <row r="42">
          <cell r="A42" t="str">
            <v>Branko Prpoš</v>
          </cell>
          <cell r="B42" t="str">
            <v>Peski Đurđevac</v>
          </cell>
          <cell r="C42">
            <v>14</v>
          </cell>
          <cell r="D42" t="str">
            <v>A</v>
          </cell>
          <cell r="E42">
            <v>13</v>
          </cell>
          <cell r="F42">
            <v>385</v>
          </cell>
          <cell r="G42">
            <v>37</v>
          </cell>
        </row>
        <row r="43">
          <cell r="A43" t="str">
            <v>Martin Vranić</v>
          </cell>
          <cell r="B43" t="str">
            <v>Drava Novo Virje</v>
          </cell>
          <cell r="C43">
            <v>8</v>
          </cell>
          <cell r="D43" t="str">
            <v>C</v>
          </cell>
          <cell r="E43">
            <v>13</v>
          </cell>
          <cell r="F43">
            <v>382</v>
          </cell>
          <cell r="G43">
            <v>38</v>
          </cell>
        </row>
        <row r="44">
          <cell r="A44" t="str">
            <v>Božo Sabočanec</v>
          </cell>
          <cell r="B44" t="str">
            <v>Šaran Molve</v>
          </cell>
          <cell r="C44">
            <v>5</v>
          </cell>
          <cell r="D44" t="str">
            <v>B</v>
          </cell>
          <cell r="E44">
            <v>13</v>
          </cell>
          <cell r="F44">
            <v>283</v>
          </cell>
          <cell r="G44">
            <v>39</v>
          </cell>
        </row>
        <row r="45">
          <cell r="A45" t="str">
            <v>Roberto Čapek</v>
          </cell>
          <cell r="B45" t="str">
            <v>Križevci</v>
          </cell>
          <cell r="C45">
            <v>7</v>
          </cell>
          <cell r="D45" t="str">
            <v>A</v>
          </cell>
          <cell r="E45">
            <v>14</v>
          </cell>
          <cell r="F45">
            <v>380</v>
          </cell>
          <cell r="G45">
            <v>40</v>
          </cell>
        </row>
        <row r="46">
          <cell r="A46" t="str">
            <v>Branko Dolenec</v>
          </cell>
          <cell r="B46" t="str">
            <v>Koprivnica</v>
          </cell>
          <cell r="C46">
            <v>15</v>
          </cell>
          <cell r="D46" t="str">
            <v>C</v>
          </cell>
          <cell r="E46">
            <v>14</v>
          </cell>
          <cell r="F46">
            <v>323</v>
          </cell>
          <cell r="G46">
            <v>41</v>
          </cell>
        </row>
        <row r="47">
          <cell r="A47" t="str">
            <v>Štefo Šandor</v>
          </cell>
          <cell r="B47" t="str">
            <v>Picok Đurđevac</v>
          </cell>
          <cell r="C47">
            <v>9</v>
          </cell>
          <cell r="D47" t="str">
            <v>B</v>
          </cell>
          <cell r="E47">
            <v>14</v>
          </cell>
          <cell r="F47">
            <v>282</v>
          </cell>
          <cell r="G47">
            <v>42</v>
          </cell>
        </row>
        <row r="48">
          <cell r="A48" t="str">
            <v>Zlatko Peroš</v>
          </cell>
          <cell r="B48" t="str">
            <v>Hlebine</v>
          </cell>
          <cell r="C48">
            <v>11</v>
          </cell>
          <cell r="D48" t="str">
            <v>A</v>
          </cell>
          <cell r="E48">
            <v>15</v>
          </cell>
          <cell r="F48">
            <v>284</v>
          </cell>
          <cell r="G48">
            <v>43</v>
          </cell>
        </row>
        <row r="49">
          <cell r="A49" t="str">
            <v>Siniša Horvat</v>
          </cell>
          <cell r="B49" t="str">
            <v>Smuđ Legrad</v>
          </cell>
          <cell r="C49">
            <v>1</v>
          </cell>
          <cell r="D49" t="str">
            <v>C</v>
          </cell>
          <cell r="E49">
            <v>15</v>
          </cell>
          <cell r="F49">
            <v>275</v>
          </cell>
          <cell r="G49">
            <v>44</v>
          </cell>
        </row>
        <row r="50">
          <cell r="A50" t="str">
            <v>Drago Đuretek</v>
          </cell>
          <cell r="B50" t="str">
            <v>I. Generalić Sigetec</v>
          </cell>
          <cell r="C50">
            <v>6</v>
          </cell>
          <cell r="D50" t="str">
            <v>B</v>
          </cell>
          <cell r="E50">
            <v>15</v>
          </cell>
          <cell r="F50">
            <v>264</v>
          </cell>
          <cell r="G50">
            <v>45</v>
          </cell>
        </row>
        <row r="51">
          <cell r="A51" t="str">
            <v>Željko Petak</v>
          </cell>
          <cell r="B51" t="str">
            <v>Drava Hlebine</v>
          </cell>
          <cell r="C51">
            <v>16</v>
          </cell>
          <cell r="D51" t="str">
            <v>A</v>
          </cell>
          <cell r="E51">
            <v>16</v>
          </cell>
          <cell r="F51">
            <v>274</v>
          </cell>
          <cell r="G51">
            <v>46</v>
          </cell>
        </row>
        <row r="52">
          <cell r="A52" t="str">
            <v>Josip Cirkvenec</v>
          </cell>
          <cell r="B52" t="str">
            <v>Hlebine</v>
          </cell>
          <cell r="C52">
            <v>11</v>
          </cell>
          <cell r="D52" t="str">
            <v>C</v>
          </cell>
          <cell r="E52">
            <v>16</v>
          </cell>
          <cell r="F52">
            <v>264</v>
          </cell>
          <cell r="G52">
            <v>47</v>
          </cell>
        </row>
        <row r="53">
          <cell r="A53" t="str">
            <v>Zdravko Pjatakov</v>
          </cell>
          <cell r="B53" t="str">
            <v>Hlebine</v>
          </cell>
          <cell r="C53">
            <v>11</v>
          </cell>
          <cell r="D53" t="str">
            <v>B</v>
          </cell>
          <cell r="E53">
            <v>16</v>
          </cell>
          <cell r="F53">
            <v>164</v>
          </cell>
          <cell r="G53">
            <v>48</v>
          </cell>
        </row>
        <row r="54">
          <cell r="A54" t="str">
            <v>Ivan Vedriš</v>
          </cell>
          <cell r="B54" t="str">
            <v>Šaran Molve</v>
          </cell>
          <cell r="C54">
            <v>5</v>
          </cell>
          <cell r="D54" t="str">
            <v>A</v>
          </cell>
          <cell r="E54">
            <v>17</v>
          </cell>
          <cell r="F54">
            <v>196</v>
          </cell>
          <cell r="G54">
            <v>49</v>
          </cell>
        </row>
        <row r="55">
          <cell r="A55" t="str">
            <v>Zdravko Makar</v>
          </cell>
          <cell r="B55" t="str">
            <v>Peski Đurđevac</v>
          </cell>
          <cell r="C55">
            <v>14</v>
          </cell>
          <cell r="D55" t="str">
            <v>C</v>
          </cell>
          <cell r="E55">
            <v>17</v>
          </cell>
          <cell r="F55">
            <v>140</v>
          </cell>
          <cell r="G55">
            <v>50</v>
          </cell>
        </row>
        <row r="56">
          <cell r="A56" t="str">
            <v>Siniša Frančić</v>
          </cell>
          <cell r="B56" t="str">
            <v>Bistra Repaš</v>
          </cell>
          <cell r="C56">
            <v>10</v>
          </cell>
          <cell r="D56" t="str">
            <v>B</v>
          </cell>
          <cell r="E56">
            <v>17</v>
          </cell>
          <cell r="F56">
            <v>62</v>
          </cell>
          <cell r="G56">
            <v>51</v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</row>
        <row r="69">
          <cell r="A69" t="str">
            <v/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>
    <tabColor indexed="11"/>
  </sheetPr>
  <dimension ref="B2:R246"/>
  <sheetViews>
    <sheetView showGridLines="0" showRowColHeaders="0" tabSelected="1" zoomScale="90" zoomScaleNormal="90" workbookViewId="0" topLeftCell="A1">
      <selection activeCell="U57" sqref="U57"/>
    </sheetView>
  </sheetViews>
  <sheetFormatPr defaultColWidth="9.140625" defaultRowHeight="12.75"/>
  <cols>
    <col min="1" max="1" width="6.57421875" style="2" customWidth="1"/>
    <col min="2" max="2" width="5.140625" style="1" customWidth="1"/>
    <col min="3" max="3" width="20.00390625" style="2" customWidth="1"/>
    <col min="4" max="4" width="8.57421875" style="1" customWidth="1"/>
    <col min="5" max="5" width="11.7109375" style="2" customWidth="1"/>
    <col min="6" max="6" width="8.8515625" style="3" customWidth="1"/>
    <col min="7" max="7" width="8.57421875" style="1" customWidth="1"/>
    <col min="8" max="8" width="4.28125" style="4" customWidth="1"/>
    <col min="9" max="9" width="4.421875" style="1" customWidth="1"/>
    <col min="10" max="10" width="4.421875" style="2" customWidth="1"/>
    <col min="11" max="11" width="5.28125" style="2" customWidth="1"/>
    <col min="12" max="12" width="20.00390625" style="2" customWidth="1"/>
    <col min="13" max="13" width="8.57421875" style="2" customWidth="1"/>
    <col min="14" max="14" width="11.57421875" style="2" customWidth="1"/>
    <col min="15" max="15" width="8.8515625" style="3" customWidth="1"/>
    <col min="16" max="16" width="8.57421875" style="2" customWidth="1"/>
    <col min="17" max="17" width="4.421875" style="6" customWidth="1"/>
    <col min="18" max="18" width="4.421875" style="2" customWidth="1"/>
    <col min="19" max="16384" width="9.140625" style="2" customWidth="1"/>
  </cols>
  <sheetData>
    <row r="1" ht="15"/>
    <row r="2" ht="15">
      <c r="N2" s="5"/>
    </row>
    <row r="3" spans="4:13" ht="18">
      <c r="D3" s="7" t="s">
        <v>0</v>
      </c>
      <c r="M3" s="8"/>
    </row>
    <row r="4" ht="18">
      <c r="D4" s="7" t="s">
        <v>1</v>
      </c>
    </row>
    <row r="5" ht="15"/>
    <row r="6" spans="2:17" s="8" customFormat="1" ht="26.25">
      <c r="B6" s="9" t="s">
        <v>2</v>
      </c>
      <c r="D6" s="7"/>
      <c r="F6" s="10"/>
      <c r="G6" s="7"/>
      <c r="H6" s="11"/>
      <c r="I6" s="7"/>
      <c r="J6" s="12" t="str">
        <f>IF(ISNONTEXT('[1]Organizacija natjecanja'!H$2)=TRUE,"",'[1]Organizacija natjecanja'!H$2)</f>
        <v>KUP Županije</v>
      </c>
      <c r="O6" s="10"/>
      <c r="Q6" s="13"/>
    </row>
    <row r="7" spans="2:16" s="15" customFormat="1" ht="18">
      <c r="B7" s="14" t="s">
        <v>3</v>
      </c>
      <c r="D7" s="16"/>
      <c r="E7" s="16" t="str">
        <f>IF(ISNONTEXT('[1]Organizacija natjecanja'!H$4)=TRUE,"",'[1]Organizacija natjecanja'!H$4)</f>
        <v>Jezero, Šoderica</v>
      </c>
      <c r="F7" s="10"/>
      <c r="G7" s="16"/>
      <c r="H7" s="17"/>
      <c r="I7" s="14" t="s">
        <v>4</v>
      </c>
      <c r="K7" s="15" t="str">
        <f>IF(ISNONTEXT('[1]Organizacija natjecanja'!H$5)=TRUE,"",'[1]Organizacija natjecanja'!H$5)</f>
        <v>Šoderica 11.05.2014</v>
      </c>
      <c r="O7" s="10" t="s">
        <v>5</v>
      </c>
      <c r="P7" s="18" t="str">
        <f>IF(ISNONTEXT('[1]Organizacija natjecanja'!H$9)=TRUE,"",'[1]Organizacija natjecanja'!H$9)</f>
        <v>SENIORI</v>
      </c>
    </row>
    <row r="8" ht="12" customHeight="1" thickBot="1">
      <c r="J8" s="19"/>
    </row>
    <row r="9" spans="2:18" s="25" customFormat="1" ht="25.5" customHeight="1" thickBot="1">
      <c r="B9" s="20" t="s">
        <v>6</v>
      </c>
      <c r="C9" s="21" t="s">
        <v>7</v>
      </c>
      <c r="D9" s="21" t="s">
        <v>8</v>
      </c>
      <c r="E9" s="21" t="s">
        <v>9</v>
      </c>
      <c r="F9" s="22" t="s">
        <v>10</v>
      </c>
      <c r="G9" s="21" t="s">
        <v>11</v>
      </c>
      <c r="H9" s="23" t="s">
        <v>12</v>
      </c>
      <c r="I9" s="24"/>
      <c r="K9" s="20" t="s">
        <v>6</v>
      </c>
      <c r="L9" s="21" t="s">
        <v>7</v>
      </c>
      <c r="M9" s="21" t="s">
        <v>8</v>
      </c>
      <c r="N9" s="21" t="s">
        <v>9</v>
      </c>
      <c r="O9" s="22" t="s">
        <v>10</v>
      </c>
      <c r="P9" s="21" t="s">
        <v>11</v>
      </c>
      <c r="Q9" s="23" t="s">
        <v>12</v>
      </c>
      <c r="R9" s="24"/>
    </row>
    <row r="10" spans="11:18" ht="12" customHeight="1" thickBot="1">
      <c r="K10" s="1"/>
      <c r="M10" s="1"/>
      <c r="P10" s="1"/>
      <c r="Q10" s="4"/>
      <c r="R10" s="1"/>
    </row>
    <row r="11" spans="2:18" s="34" customFormat="1" ht="15" customHeight="1">
      <c r="B11" s="26">
        <f>IF(ISNUMBER(D11)=TRUE,VLOOKUP(B16,'[1]Upis rezultata A sektora'!$D$2:$J$51,7,0),"")</f>
        <v>7</v>
      </c>
      <c r="C11" s="27" t="str">
        <f>VLOOKUP(B16,'[1]Upis rezultata A sektora'!$D$2:$E$51,2,FALSE)</f>
        <v>Krešimir Kadija</v>
      </c>
      <c r="D11" s="28">
        <f>VLOOKUP(B16,'[1]Upis rezultata A sektora'!$D$2:$H$51,5,FALSE)</f>
        <v>3</v>
      </c>
      <c r="E11" s="29">
        <f>IF(AND(ISNUMBER(D11)=TRUE,ISNUMBER(F11)=TRUE),VLOOKUP(B16,'[1]Upis rezultata A sektora'!$D$2:$I$51,6,FALSE),"")</f>
        <v>864</v>
      </c>
      <c r="F11" s="30">
        <f>VLOOKUP(B16,'[1]Upis rezultata A sektora'!D$2:$G$51,4,FALSE)</f>
        <v>2</v>
      </c>
      <c r="G11" s="31">
        <f>VLOOKUP(C11,'[1]Pojedinačni plasman'!$A$6:$G$155,7,FALSE)</f>
        <v>5</v>
      </c>
      <c r="H11" s="32">
        <f>VLOOKUP(B16,'[1]Ekipni plasman'!$B$6:$F$55,5,FALSE)</f>
        <v>1</v>
      </c>
      <c r="I11" s="33"/>
      <c r="K11" s="26">
        <f>IF(ISNUMBER(M11)=TRUE,VLOOKUP(K16,'[1]Upis rezultata A sektora'!$D$2:$J$51,7,0),"")</f>
        <v>13</v>
      </c>
      <c r="L11" s="27" t="str">
        <f>VLOOKUP(K16,'[1]Upis rezultata A sektora'!$D$2:$E$51,2,FALSE)</f>
        <v>Ivan Vedriš</v>
      </c>
      <c r="M11" s="28">
        <f>VLOOKUP(K16,'[1]Upis rezultata A sektora'!$D$2:$H$51,5,FALSE)</f>
        <v>5</v>
      </c>
      <c r="N11" s="29">
        <f>IF(AND(ISNUMBER(M11)=TRUE,ISNUMBER(O11)=TRUE),VLOOKUP(K16,'[1]Upis rezultata A sektora'!$D$2:$I$51,6,FALSE),"")</f>
        <v>196</v>
      </c>
      <c r="O11" s="30">
        <f>VLOOKUP(K16,'[1]Upis rezultata A sektora'!D$2:$G$51,4,FALSE)</f>
        <v>17</v>
      </c>
      <c r="P11" s="31">
        <f>VLOOKUP(L11,'[1]Pojedinačni plasman'!$A$6:$G$155,7,FALSE)</f>
        <v>49</v>
      </c>
      <c r="Q11" s="32">
        <f>VLOOKUP(K16,'[1]Ekipni plasman'!$B$6:$F$55,5,FALSE)</f>
        <v>11</v>
      </c>
      <c r="R11" s="33"/>
    </row>
    <row r="12" spans="2:18" s="34" customFormat="1" ht="15" customHeight="1">
      <c r="B12" s="35">
        <f>IF(ISNUMBER(D12)=TRUE,VLOOKUP(B16,'[1]Upis rezultata B sektora'!$D$2:$J$51,7,0),"")</f>
        <v>8</v>
      </c>
      <c r="C12" s="36" t="str">
        <f>VLOOKUP(B16,'[1]Upis rezultata B sektora'!$D$2:$E$51,2,FALSE)</f>
        <v>Damir Pivar</v>
      </c>
      <c r="D12" s="37">
        <f>VLOOKUP(B16,'[1]Upis rezultata B sektora'!$D$2:$H$51,5,FALSE)</f>
        <v>3</v>
      </c>
      <c r="E12" s="38">
        <f>IF(AND(ISNUMBER(D12)=TRUE,ISNUMBER(F12)=TRUE),VLOOKUP(B16,'[1]Upis rezultata B sektora'!$D$2:$I$51,6,FALSE),"")</f>
        <v>995</v>
      </c>
      <c r="F12" s="39">
        <f>VLOOKUP(B16,'[1]Upis rezultata B sektora'!D$2:$G$51,4,FALSE)</f>
        <v>1</v>
      </c>
      <c r="G12" s="40">
        <f>VLOOKUP(C12,'[1]Pojedinačni plasman'!$A$6:$G$155,7,FALSE)</f>
        <v>1</v>
      </c>
      <c r="H12" s="41"/>
      <c r="I12" s="42"/>
      <c r="K12" s="35">
        <f>IF(ISNUMBER(M12)=TRUE,VLOOKUP(K16,'[1]Upis rezultata B sektora'!$D$2:$J$51,7,0),"")</f>
        <v>14</v>
      </c>
      <c r="L12" s="36" t="str">
        <f>VLOOKUP(K16,'[1]Upis rezultata B sektora'!$D$2:$E$51,2,FALSE)</f>
        <v>Božo Sabočanec</v>
      </c>
      <c r="M12" s="37">
        <f>VLOOKUP(K16,'[1]Upis rezultata B sektora'!$D$2:$H$51,5,FALSE)</f>
        <v>5</v>
      </c>
      <c r="N12" s="38">
        <f>IF(AND(ISNUMBER(M12)=TRUE,ISNUMBER(O12)=TRUE),VLOOKUP(K16,'[1]Upis rezultata B sektora'!$D$2:$I$51,6,FALSE),"")</f>
        <v>283</v>
      </c>
      <c r="O12" s="39">
        <f>VLOOKUP(K16,'[1]Upis rezultata B sektora'!D$2:$G$51,4,FALSE)</f>
        <v>13</v>
      </c>
      <c r="P12" s="40">
        <f>VLOOKUP(L12,'[1]Pojedinačni plasman'!$A$6:$G$155,7,FALSE)</f>
        <v>39</v>
      </c>
      <c r="Q12" s="41"/>
      <c r="R12" s="42"/>
    </row>
    <row r="13" spans="2:18" s="34" customFormat="1" ht="15" customHeight="1">
      <c r="B13" s="35">
        <f>IF(ISNUMBER(D13)=TRUE,VLOOKUP(B16,'[1]Upis rezultata C sektora'!$D$2:$J$51,7,0),"")</f>
        <v>9</v>
      </c>
      <c r="C13" s="36" t="str">
        <f>VLOOKUP(B16,'[1]Upis rezultata C sektora'!$D$2:$E$51,2,FALSE)</f>
        <v>Damir Cmrk</v>
      </c>
      <c r="D13" s="37">
        <f>VLOOKUP(B16,'[1]Upis rezultata C sektora'!$D$2:$H$51,5,FALSE)</f>
        <v>3</v>
      </c>
      <c r="E13" s="38">
        <f>IF(AND(ISNUMBER(D13)=TRUE,ISNUMBER(F13)=TRUE),VLOOKUP(B16,'[1]Upis rezultata C sektora'!$D$2:$I$51,6,FALSE),"")</f>
        <v>700</v>
      </c>
      <c r="F13" s="39">
        <f>VLOOKUP(B16,'[1]Upis rezultata C sektora'!D$2:$G$51,4,FALSE)</f>
        <v>6</v>
      </c>
      <c r="G13" s="40">
        <f>VLOOKUP(C13,'[1]Pojedinačni plasman'!$A$6:$G$155,7,FALSE)</f>
        <v>16</v>
      </c>
      <c r="H13" s="41"/>
      <c r="I13" s="42"/>
      <c r="K13" s="35">
        <f>IF(ISNUMBER(M13)=TRUE,VLOOKUP(K16,'[1]Upis rezultata C sektora'!$D$2:$J$51,7,0),"")</f>
        <v>15</v>
      </c>
      <c r="L13" s="36" t="str">
        <f>VLOOKUP(K16,'[1]Upis rezultata C sektora'!$D$2:$E$51,2,FALSE)</f>
        <v>Danijel Kopričanec</v>
      </c>
      <c r="M13" s="37">
        <f>VLOOKUP(K16,'[1]Upis rezultata C sektora'!$D$2:$H$51,5,FALSE)</f>
        <v>5</v>
      </c>
      <c r="N13" s="38">
        <f>IF(AND(ISNUMBER(M13)=TRUE,ISNUMBER(O13)=TRUE),VLOOKUP(K16,'[1]Upis rezultata C sektora'!$D$2:$I$51,6,FALSE),"")</f>
        <v>827</v>
      </c>
      <c r="O13" s="39">
        <f>VLOOKUP(K16,'[1]Upis rezultata C sektora'!D$2:$G$51,4,FALSE)</f>
        <v>2</v>
      </c>
      <c r="P13" s="40">
        <f>VLOOKUP(L13,'[1]Pojedinačni plasman'!$A$6:$G$155,7,FALSE)</f>
        <v>6</v>
      </c>
      <c r="Q13" s="41"/>
      <c r="R13" s="42"/>
    </row>
    <row r="14" spans="2:18" s="34" customFormat="1" ht="15" customHeight="1">
      <c r="B14" s="35"/>
      <c r="C14" s="38"/>
      <c r="D14" s="37"/>
      <c r="E14" s="38"/>
      <c r="F14" s="39"/>
      <c r="G14" s="40"/>
      <c r="H14" s="41"/>
      <c r="I14" s="42"/>
      <c r="K14" s="35"/>
      <c r="L14" s="38"/>
      <c r="M14" s="37"/>
      <c r="N14" s="38"/>
      <c r="O14" s="39"/>
      <c r="P14" s="40"/>
      <c r="Q14" s="41"/>
      <c r="R14" s="42"/>
    </row>
    <row r="15" spans="2:18" s="34" customFormat="1" ht="15" customHeight="1">
      <c r="B15" s="35"/>
      <c r="C15" s="38"/>
      <c r="D15" s="37"/>
      <c r="E15" s="38"/>
      <c r="F15" s="39"/>
      <c r="G15" s="40"/>
      <c r="H15" s="41"/>
      <c r="I15" s="42"/>
      <c r="K15" s="35"/>
      <c r="L15" s="38"/>
      <c r="M15" s="37"/>
      <c r="N15" s="38"/>
      <c r="O15" s="39"/>
      <c r="P15" s="40"/>
      <c r="Q15" s="41"/>
      <c r="R15" s="42"/>
    </row>
    <row r="16" spans="2:18" s="8" customFormat="1" ht="21" thickBot="1">
      <c r="B16" s="43" t="str">
        <f>IF(ISNONTEXT('[1]Ekipni plasman'!$B$6)=FALSE,'[1]Ekipni plasman'!$B$6,"")</f>
        <v>Đelekovec</v>
      </c>
      <c r="C16" s="44"/>
      <c r="D16" s="45"/>
      <c r="E16" s="46">
        <f>VLOOKUP(B16,'[1]Ekipni plasman'!$B$6:$F$55,3,FALSE)</f>
        <v>2559</v>
      </c>
      <c r="F16" s="47">
        <f>VLOOKUP(B16,'[1]Ekipni plasman'!$B$6:$F$55,2,FALSE)</f>
        <v>9</v>
      </c>
      <c r="G16" s="48"/>
      <c r="H16" s="49"/>
      <c r="I16" s="50"/>
      <c r="K16" s="43" t="str">
        <f>IF(ISNONTEXT('[1]Ekipni plasman'!$B$16)=FALSE,'[1]Ekipni plasman'!$B$16,"")</f>
        <v>Šaran Molve</v>
      </c>
      <c r="L16" s="44"/>
      <c r="M16" s="45"/>
      <c r="N16" s="46">
        <f>VLOOKUP(K16,'[1]Ekipni plasman'!$B$6:$F$55,3,FALSE)</f>
        <v>1306</v>
      </c>
      <c r="O16" s="47">
        <f>VLOOKUP(K16,'[1]Ekipni plasman'!$B$6:$F$55,2,FALSE)</f>
        <v>32</v>
      </c>
      <c r="P16" s="48"/>
      <c r="Q16" s="49"/>
      <c r="R16" s="50"/>
    </row>
    <row r="17" spans="11:18" ht="12" customHeight="1" thickBot="1">
      <c r="K17" s="1"/>
      <c r="M17" s="1"/>
      <c r="P17" s="1"/>
      <c r="Q17" s="4"/>
      <c r="R17" s="1"/>
    </row>
    <row r="18" spans="2:18" s="34" customFormat="1" ht="15" customHeight="1">
      <c r="B18" s="26">
        <f>IF(ISNUMBER(D18)=TRUE,VLOOKUP(B23,'[1]Upis rezultata A sektora'!$D$2:$J$51,7,0),"")</f>
        <v>4</v>
      </c>
      <c r="C18" s="27" t="str">
        <f>VLOOKUP(B23,'[1]Upis rezultata A sektora'!$D$2:$E$51,2,FALSE)</f>
        <v>Mario Lončar</v>
      </c>
      <c r="D18" s="28">
        <f>VLOOKUP(B23,'[1]Upis rezultata A sektora'!$D$2:$H$51,5,FALSE)</f>
        <v>2</v>
      </c>
      <c r="E18" s="29">
        <f>IF(AND(ISNUMBER(D18)=TRUE,ISNUMBER(F18)=TRUE),VLOOKUP(B23,'[1]Upis rezultata A sektora'!$D$2:$I$51,6,FALSE),"")</f>
        <v>789</v>
      </c>
      <c r="F18" s="30">
        <f>VLOOKUP(B23,'[1]Upis rezultata A sektora'!D$2:$G$51,4,FALSE)</f>
        <v>4</v>
      </c>
      <c r="G18" s="31">
        <f>VLOOKUP(C18,'[1]Pojedinačni plasman'!$A$6:$G$155,7,FALSE)</f>
        <v>10</v>
      </c>
      <c r="H18" s="32">
        <f>VLOOKUP(B23,'[1]Ekipni plasman'!$B$6:$F$55,5,FALSE)</f>
        <v>2</v>
      </c>
      <c r="I18" s="33"/>
      <c r="K18" s="26">
        <f>IF(ISNUMBER(M18)=TRUE,VLOOKUP(K23,'[1]Upis rezultata A sektora'!$D$2:$J$51,7,0),"")</f>
        <v>1</v>
      </c>
      <c r="L18" s="27" t="str">
        <f>VLOOKUP(K23,'[1]Upis rezultata A sektora'!$D$2:$E$51,2,FALSE)</f>
        <v>Kristijan Arnuš</v>
      </c>
      <c r="M18" s="28">
        <f>VLOOKUP(K23,'[1]Upis rezultata A sektora'!$D$2:$H$51,5,FALSE)</f>
        <v>1</v>
      </c>
      <c r="N18" s="29">
        <f>IF(AND(ISNUMBER(M18)=TRUE,ISNUMBER(O18)=TRUE),VLOOKUP(K23,'[1]Upis rezultata A sektora'!$D$2:$I$51,6,FALSE),"")</f>
        <v>620</v>
      </c>
      <c r="O18" s="30">
        <f>VLOOKUP(K23,'[1]Upis rezultata A sektora'!D$2:$G$51,4,FALSE)</f>
        <v>7</v>
      </c>
      <c r="P18" s="31">
        <f>VLOOKUP(L18,'[1]Pojedinačni plasman'!$A$6:$G$155,7,FALSE)</f>
        <v>20</v>
      </c>
      <c r="Q18" s="32">
        <f>VLOOKUP(K23,'[1]Ekipni plasman'!$B$6:$F$55,5,FALSE)</f>
        <v>12</v>
      </c>
      <c r="R18" s="33"/>
    </row>
    <row r="19" spans="2:18" s="34" customFormat="1" ht="15" customHeight="1">
      <c r="B19" s="35">
        <f>IF(ISNUMBER(D19)=TRUE,VLOOKUP(B23,'[1]Upis rezultata B sektora'!$D$2:$J$51,7,0),"")</f>
        <v>5</v>
      </c>
      <c r="C19" s="36" t="str">
        <f>VLOOKUP(B23,'[1]Upis rezultata B sektora'!$D$2:$E$51,2,FALSE)</f>
        <v>Marijan Mađerić</v>
      </c>
      <c r="D19" s="37">
        <f>VLOOKUP(B23,'[1]Upis rezultata B sektora'!$D$2:$H$51,5,FALSE)</f>
        <v>2</v>
      </c>
      <c r="E19" s="38">
        <f>IF(AND(ISNUMBER(D19)=TRUE,ISNUMBER(F19)=TRUE),VLOOKUP(B23,'[1]Upis rezultata B sektora'!$D$2:$I$51,6,FALSE),"")</f>
        <v>846</v>
      </c>
      <c r="F19" s="39">
        <f>VLOOKUP(B23,'[1]Upis rezultata B sektora'!D$2:$G$51,4,FALSE)</f>
        <v>3</v>
      </c>
      <c r="G19" s="40">
        <f>VLOOKUP(C19,'[1]Pojedinačni plasman'!$A$6:$G$155,7,FALSE)</f>
        <v>7</v>
      </c>
      <c r="H19" s="41"/>
      <c r="I19" s="42"/>
      <c r="K19" s="35">
        <f>IF(ISNUMBER(M19)=TRUE,VLOOKUP(K23,'[1]Upis rezultata B sektora'!$D$2:$J$51,7,0),"")</f>
        <v>2</v>
      </c>
      <c r="L19" s="36" t="str">
        <f>VLOOKUP(K23,'[1]Upis rezultata B sektora'!$D$2:$E$51,2,FALSE)</f>
        <v>Marijan Petrić</v>
      </c>
      <c r="M19" s="37">
        <f>VLOOKUP(K23,'[1]Upis rezultata B sektora'!$D$2:$H$51,5,FALSE)</f>
        <v>1</v>
      </c>
      <c r="N19" s="38">
        <f>IF(AND(ISNUMBER(M19)=TRUE,ISNUMBER(O19)=TRUE),VLOOKUP(K23,'[1]Upis rezultata B sektora'!$D$2:$I$51,6,FALSE),"")</f>
        <v>372</v>
      </c>
      <c r="O19" s="39">
        <f>VLOOKUP(K23,'[1]Upis rezultata B sektora'!D$2:$G$51,4,FALSE)</f>
        <v>11</v>
      </c>
      <c r="P19" s="40">
        <f>VLOOKUP(L19,'[1]Pojedinačni plasman'!$A$6:$G$155,7,FALSE)</f>
        <v>33</v>
      </c>
      <c r="Q19" s="41"/>
      <c r="R19" s="42"/>
    </row>
    <row r="20" spans="2:18" s="34" customFormat="1" ht="15" customHeight="1">
      <c r="B20" s="35">
        <f>IF(ISNUMBER(D20)=TRUE,VLOOKUP(B23,'[1]Upis rezultata C sektora'!$D$2:$J$51,7,0),"")</f>
        <v>6</v>
      </c>
      <c r="C20" s="36" t="str">
        <f>VLOOKUP(B23,'[1]Upis rezultata C sektora'!$D$2:$E$51,2,FALSE)</f>
        <v>Branko Bunić</v>
      </c>
      <c r="D20" s="37">
        <f>VLOOKUP(B23,'[1]Upis rezultata C sektora'!$D$2:$H$51,5,FALSE)</f>
        <v>2</v>
      </c>
      <c r="E20" s="38">
        <f>IF(AND(ISNUMBER(D20)=TRUE,ISNUMBER(F20)=TRUE),VLOOKUP(B23,'[1]Upis rezultata C sektora'!$D$2:$I$51,6,FALSE),"")</f>
        <v>665</v>
      </c>
      <c r="F20" s="39">
        <f>VLOOKUP(B23,'[1]Upis rezultata C sektora'!D$2:$G$51,4,FALSE)</f>
        <v>7</v>
      </c>
      <c r="G20" s="40">
        <f>VLOOKUP(C20,'[1]Pojedinačni plasman'!$A$6:$G$155,7,FALSE)</f>
        <v>19</v>
      </c>
      <c r="H20" s="41"/>
      <c r="I20" s="42"/>
      <c r="K20" s="35">
        <f>IF(ISNUMBER(M20)=TRUE,VLOOKUP(K23,'[1]Upis rezultata C sektora'!$D$2:$J$51,7,0),"")</f>
        <v>3</v>
      </c>
      <c r="L20" s="36" t="str">
        <f>VLOOKUP(K23,'[1]Upis rezultata C sektora'!$D$2:$E$51,2,FALSE)</f>
        <v>Siniša Horvat</v>
      </c>
      <c r="M20" s="37">
        <f>VLOOKUP(K23,'[1]Upis rezultata C sektora'!$D$2:$H$51,5,FALSE)</f>
        <v>1</v>
      </c>
      <c r="N20" s="38">
        <f>IF(AND(ISNUMBER(M20)=TRUE,ISNUMBER(O20)=TRUE),VLOOKUP(K23,'[1]Upis rezultata C sektora'!$D$2:$I$51,6,FALSE),"")</f>
        <v>275</v>
      </c>
      <c r="O20" s="39">
        <f>VLOOKUP(K23,'[1]Upis rezultata C sektora'!D$2:$G$51,4,FALSE)</f>
        <v>15</v>
      </c>
      <c r="P20" s="40">
        <f>VLOOKUP(L20,'[1]Pojedinačni plasman'!$A$6:$G$155,7,FALSE)</f>
        <v>44</v>
      </c>
      <c r="Q20" s="41"/>
      <c r="R20" s="42"/>
    </row>
    <row r="21" spans="2:18" s="34" customFormat="1" ht="15" customHeight="1">
      <c r="B21" s="35"/>
      <c r="C21" s="38"/>
      <c r="D21" s="37"/>
      <c r="E21" s="38"/>
      <c r="F21" s="39"/>
      <c r="G21" s="40"/>
      <c r="H21" s="41"/>
      <c r="I21" s="42"/>
      <c r="K21" s="35"/>
      <c r="L21" s="38"/>
      <c r="M21" s="37"/>
      <c r="N21" s="38"/>
      <c r="O21" s="39"/>
      <c r="P21" s="40"/>
      <c r="Q21" s="41"/>
      <c r="R21" s="42"/>
    </row>
    <row r="22" spans="2:18" s="34" customFormat="1" ht="15" customHeight="1">
      <c r="B22" s="35"/>
      <c r="C22" s="38"/>
      <c r="D22" s="37"/>
      <c r="E22" s="38"/>
      <c r="F22" s="39"/>
      <c r="G22" s="40"/>
      <c r="H22" s="41"/>
      <c r="I22" s="42"/>
      <c r="K22" s="35"/>
      <c r="L22" s="38"/>
      <c r="M22" s="37"/>
      <c r="N22" s="38"/>
      <c r="O22" s="39"/>
      <c r="P22" s="40"/>
      <c r="Q22" s="41"/>
      <c r="R22" s="42"/>
    </row>
    <row r="23" spans="2:18" s="8" customFormat="1" ht="21" thickBot="1">
      <c r="B23" s="43" t="str">
        <f>IF(ISNONTEXT('[1]Ekipni plasman'!$B$7)=FALSE,'[1]Ekipni plasman'!$B$7,"")</f>
        <v>B- Šport</v>
      </c>
      <c r="C23" s="44"/>
      <c r="D23" s="45"/>
      <c r="E23" s="46">
        <f>VLOOKUP(B23,'[1]Ekipni plasman'!$B$6:$F$55,3,FALSE)</f>
        <v>2300</v>
      </c>
      <c r="F23" s="47">
        <f>VLOOKUP(B23,'[1]Ekipni plasman'!$B$6:$F$55,2,FALSE)</f>
        <v>14</v>
      </c>
      <c r="G23" s="48"/>
      <c r="H23" s="49"/>
      <c r="I23" s="50"/>
      <c r="K23" s="43" t="str">
        <f>IF(ISNONTEXT('[1]Ekipni plasman'!$B$17)=FALSE,'[1]Ekipni plasman'!$B$17,"")</f>
        <v>Smuđ Legrad</v>
      </c>
      <c r="L23" s="44"/>
      <c r="M23" s="45"/>
      <c r="N23" s="46">
        <f>VLOOKUP(K23,'[1]Ekipni plasman'!$B$6:$F$55,3,FALSE)</f>
        <v>1267</v>
      </c>
      <c r="O23" s="47">
        <f>VLOOKUP(K23,'[1]Ekipni plasman'!$B$6:$F$55,2,FALSE)</f>
        <v>33</v>
      </c>
      <c r="P23" s="48"/>
      <c r="Q23" s="49"/>
      <c r="R23" s="50"/>
    </row>
    <row r="24" spans="11:18" ht="12" customHeight="1" thickBot="1">
      <c r="K24" s="1"/>
      <c r="M24" s="1"/>
      <c r="P24" s="1"/>
      <c r="Q24" s="4"/>
      <c r="R24" s="1"/>
    </row>
    <row r="25" spans="2:18" s="34" customFormat="1" ht="15" customHeight="1">
      <c r="B25" s="26">
        <f>IF(ISNUMBER(D25)=TRUE,VLOOKUP(B30,'[1]Upis rezultata A sektora'!$D$2:$J$51,7,0),"")</f>
        <v>49</v>
      </c>
      <c r="C25" s="27" t="str">
        <f>VLOOKUP(B30,'[1]Upis rezultata A sektora'!$D$2:$E$51,2,FALSE)</f>
        <v>Ivan Starčević</v>
      </c>
      <c r="D25" s="28">
        <f>VLOOKUP(B30,'[1]Upis rezultata A sektora'!$D$2:$H$51,5,FALSE)</f>
        <v>17</v>
      </c>
      <c r="E25" s="29">
        <f>IF(AND(ISNUMBER(D25)=TRUE,ISNUMBER(F25)=TRUE),VLOOKUP(B30,'[1]Upis rezultata A sektora'!$D$2:$I$51,6,FALSE),"")</f>
        <v>940</v>
      </c>
      <c r="F25" s="30">
        <f>VLOOKUP(B30,'[1]Upis rezultata A sektora'!D$2:$G$51,4,FALSE)</f>
        <v>1</v>
      </c>
      <c r="G25" s="31">
        <f>VLOOKUP(C25,'[1]Pojedinačni plasman'!$A$6:$G$155,7,FALSE)</f>
        <v>2</v>
      </c>
      <c r="H25" s="32">
        <f>VLOOKUP(B30,'[1]Ekipni plasman'!$B$6:$F$55,5,FALSE)</f>
        <v>3</v>
      </c>
      <c r="I25" s="33"/>
      <c r="K25" s="26">
        <f>IF(ISNUMBER(M25)=TRUE,VLOOKUP(K30,'[1]Upis rezultata A sektora'!$D$2:$J$51,7,0),"")</f>
        <v>16</v>
      </c>
      <c r="L25" s="27" t="str">
        <f>VLOOKUP(K30,'[1]Upis rezultata A sektora'!$D$2:$E$51,2,FALSE)</f>
        <v>Ivan Herman</v>
      </c>
      <c r="M25" s="28">
        <f>VLOOKUP(K30,'[1]Upis rezultata A sektora'!$D$2:$H$51,5,FALSE)</f>
        <v>6</v>
      </c>
      <c r="N25" s="29">
        <f>IF(AND(ISNUMBER(M25)=TRUE,ISNUMBER(O25)=TRUE),VLOOKUP(K30,'[1]Upis rezultata A sektora'!$D$2:$I$51,6,FALSE),"")</f>
        <v>595</v>
      </c>
      <c r="O25" s="30">
        <f>VLOOKUP(K30,'[1]Upis rezultata A sektora'!D$2:$G$51,4,FALSE)</f>
        <v>8</v>
      </c>
      <c r="P25" s="31">
        <f>VLOOKUP(L25,'[1]Pojedinačni plasman'!$A$6:$G$155,7,FALSE)</f>
        <v>23</v>
      </c>
      <c r="Q25" s="32">
        <f>VLOOKUP(K30,'[1]Ekipni plasman'!$B$6:$F$55,5,FALSE)</f>
        <v>13</v>
      </c>
      <c r="R25" s="33"/>
    </row>
    <row r="26" spans="2:18" s="34" customFormat="1" ht="15" customHeight="1">
      <c r="B26" s="35">
        <f>IF(ISNUMBER(D26)=TRUE,VLOOKUP(B30,'[1]Upis rezultata B sektora'!$D$2:$J$51,7,0),"")</f>
        <v>50</v>
      </c>
      <c r="C26" s="36" t="str">
        <f>VLOOKUP(B30,'[1]Upis rezultata B sektora'!$D$2:$E$51,2,FALSE)</f>
        <v>Tihomir Kovačić</v>
      </c>
      <c r="D26" s="37">
        <f>VLOOKUP(B30,'[1]Upis rezultata B sektora'!$D$2:$H$51,5,FALSE)</f>
        <v>17</v>
      </c>
      <c r="E26" s="38">
        <f>IF(AND(ISNUMBER(D26)=TRUE,ISNUMBER(F26)=TRUE),VLOOKUP(B30,'[1]Upis rezultata B sektora'!$D$2:$I$51,6,FALSE),"")</f>
        <v>424</v>
      </c>
      <c r="F26" s="39">
        <f>VLOOKUP(B30,'[1]Upis rezultata B sektora'!D$2:$G$51,4,FALSE)</f>
        <v>9</v>
      </c>
      <c r="G26" s="40">
        <f>VLOOKUP(C26,'[1]Pojedinačni plasman'!$A$6:$G$155,7,FALSE)</f>
        <v>27</v>
      </c>
      <c r="H26" s="41"/>
      <c r="I26" s="42"/>
      <c r="K26" s="35">
        <f>IF(ISNUMBER(M26)=TRUE,VLOOKUP(K30,'[1]Upis rezultata B sektora'!$D$2:$J$51,7,0),"")</f>
        <v>17</v>
      </c>
      <c r="L26" s="36" t="str">
        <f>VLOOKUP(K30,'[1]Upis rezultata B sektora'!$D$2:$E$51,2,FALSE)</f>
        <v>Drago Đuretek</v>
      </c>
      <c r="M26" s="37">
        <f>VLOOKUP(K30,'[1]Upis rezultata B sektora'!$D$2:$H$51,5,FALSE)</f>
        <v>6</v>
      </c>
      <c r="N26" s="38">
        <f>IF(AND(ISNUMBER(M26)=TRUE,ISNUMBER(O26)=TRUE),VLOOKUP(K30,'[1]Upis rezultata B sektora'!$D$2:$I$51,6,FALSE),"")</f>
        <v>264</v>
      </c>
      <c r="O26" s="39">
        <f>VLOOKUP(K30,'[1]Upis rezultata B sektora'!D$2:$G$51,4,FALSE)</f>
        <v>15</v>
      </c>
      <c r="P26" s="40">
        <f>VLOOKUP(L26,'[1]Pojedinačni plasman'!$A$6:$G$155,7,FALSE)</f>
        <v>45</v>
      </c>
      <c r="Q26" s="41"/>
      <c r="R26" s="42"/>
    </row>
    <row r="27" spans="2:18" s="34" customFormat="1" ht="15" customHeight="1">
      <c r="B27" s="35">
        <f>IF(ISNUMBER(D27)=TRUE,VLOOKUP(B30,'[1]Upis rezultata C sektora'!$D$2:$J$51,7,0),"")</f>
        <v>51</v>
      </c>
      <c r="C27" s="36" t="str">
        <f>VLOOKUP(B30,'[1]Upis rezultata C sektora'!$D$2:$E$51,2,FALSE)</f>
        <v>Vedran Blažek</v>
      </c>
      <c r="D27" s="37">
        <f>VLOOKUP(B30,'[1]Upis rezultata C sektora'!$D$2:$H$51,5,FALSE)</f>
        <v>17</v>
      </c>
      <c r="E27" s="38">
        <f>IF(AND(ISNUMBER(D27)=TRUE,ISNUMBER(F27)=TRUE),VLOOKUP(B30,'[1]Upis rezultata C sektora'!$D$2:$I$51,6,FALSE),"")</f>
        <v>750</v>
      </c>
      <c r="F27" s="39">
        <f>VLOOKUP(B30,'[1]Upis rezultata C sektora'!D$2:$G$51,4,FALSE)</f>
        <v>4</v>
      </c>
      <c r="G27" s="40">
        <f>VLOOKUP(C27,'[1]Pojedinačni plasman'!$A$6:$G$155,7,FALSE)</f>
        <v>12</v>
      </c>
      <c r="H27" s="41"/>
      <c r="I27" s="42"/>
      <c r="K27" s="35">
        <f>IF(ISNUMBER(M27)=TRUE,VLOOKUP(K30,'[1]Upis rezultata C sektora'!$D$2:$J$51,7,0),"")</f>
        <v>18</v>
      </c>
      <c r="L27" s="36" t="str">
        <f>VLOOKUP(K30,'[1]Upis rezultata C sektora'!$D$2:$E$51,2,FALSE)</f>
        <v>Ivan Kalavarić</v>
      </c>
      <c r="M27" s="37">
        <f>VLOOKUP(K30,'[1]Upis rezultata C sektora'!$D$2:$H$51,5,FALSE)</f>
        <v>6</v>
      </c>
      <c r="N27" s="38">
        <f>IF(AND(ISNUMBER(M27)=TRUE,ISNUMBER(O27)=TRUE),VLOOKUP(K30,'[1]Upis rezultata C sektora'!$D$2:$I$51,6,FALSE),"")</f>
        <v>412</v>
      </c>
      <c r="O27" s="39">
        <f>VLOOKUP(K30,'[1]Upis rezultata C sektora'!D$2:$G$51,4,FALSE)</f>
        <v>11</v>
      </c>
      <c r="P27" s="40">
        <f>VLOOKUP(L27,'[1]Pojedinačni plasman'!$A$6:$G$155,7,FALSE)</f>
        <v>32</v>
      </c>
      <c r="Q27" s="41"/>
      <c r="R27" s="42"/>
    </row>
    <row r="28" spans="2:18" s="34" customFormat="1" ht="15" customHeight="1">
      <c r="B28" s="35"/>
      <c r="C28" s="38"/>
      <c r="D28" s="37"/>
      <c r="E28" s="38"/>
      <c r="F28" s="39"/>
      <c r="G28" s="40"/>
      <c r="H28" s="41"/>
      <c r="I28" s="42"/>
      <c r="K28" s="35"/>
      <c r="L28" s="38"/>
      <c r="M28" s="37"/>
      <c r="N28" s="38"/>
      <c r="O28" s="39"/>
      <c r="P28" s="40"/>
      <c r="Q28" s="41"/>
      <c r="R28" s="42"/>
    </row>
    <row r="29" spans="2:18" s="34" customFormat="1" ht="15" customHeight="1">
      <c r="B29" s="35"/>
      <c r="C29" s="38"/>
      <c r="D29" s="37"/>
      <c r="E29" s="38"/>
      <c r="F29" s="39"/>
      <c r="G29" s="40"/>
      <c r="H29" s="41"/>
      <c r="I29" s="42"/>
      <c r="K29" s="35"/>
      <c r="L29" s="38"/>
      <c r="M29" s="37"/>
      <c r="N29" s="38"/>
      <c r="O29" s="39"/>
      <c r="P29" s="40"/>
      <c r="Q29" s="41"/>
      <c r="R29" s="42"/>
    </row>
    <row r="30" spans="2:18" s="8" customFormat="1" ht="21" thickBot="1">
      <c r="B30" s="43" t="str">
        <f>IF(ISNONTEXT('[1]Ekipni plasman'!$B$8)=FALSE,'[1]Ekipni plasman'!$B$8,"")</f>
        <v>Podravka</v>
      </c>
      <c r="C30" s="44"/>
      <c r="D30" s="45"/>
      <c r="E30" s="46">
        <f>VLOOKUP(B30,'[1]Ekipni plasman'!$B$6:$F$55,3,FALSE)</f>
        <v>2114</v>
      </c>
      <c r="F30" s="47">
        <f>VLOOKUP(B30,'[1]Ekipni plasman'!$B$6:$F$55,2,FALSE)</f>
        <v>14</v>
      </c>
      <c r="G30" s="48"/>
      <c r="H30" s="49"/>
      <c r="I30" s="50"/>
      <c r="K30" s="43" t="str">
        <f>IF(ISNONTEXT('[1]Ekipni plasman'!$B$18)=FALSE,'[1]Ekipni plasman'!$B$18,"")</f>
        <v>I. Generalić Sigetec</v>
      </c>
      <c r="L30" s="44"/>
      <c r="M30" s="45"/>
      <c r="N30" s="46">
        <f>VLOOKUP(K30,'[1]Ekipni plasman'!$B$6:$F$55,3,FALSE)</f>
        <v>1271</v>
      </c>
      <c r="O30" s="47">
        <f>VLOOKUP(K30,'[1]Ekipni plasman'!$B$6:$F$55,2,FALSE)</f>
        <v>34</v>
      </c>
      <c r="P30" s="48"/>
      <c r="Q30" s="49"/>
      <c r="R30" s="50"/>
    </row>
    <row r="31" spans="11:18" ht="12" customHeight="1" thickBot="1">
      <c r="K31" s="1"/>
      <c r="M31" s="1"/>
      <c r="P31" s="1"/>
      <c r="Q31" s="4"/>
      <c r="R31" s="1"/>
    </row>
    <row r="32" spans="2:18" s="34" customFormat="1" ht="15" customHeight="1">
      <c r="B32" s="26">
        <f>IF(ISNUMBER(D32)=TRUE,VLOOKUP(B37,'[1]Upis rezultata A sektora'!$D$2:$J$51,7,0),"")</f>
        <v>25</v>
      </c>
      <c r="C32" s="27" t="str">
        <f>VLOOKUP(B37,'[1]Upis rezultata A sektora'!$D$2:$E$51,2,FALSE)</f>
        <v>Mladen Patačko</v>
      </c>
      <c r="D32" s="28">
        <f>VLOOKUP(B37,'[1]Upis rezultata A sektora'!$D$2:$H$51,5,FALSE)</f>
        <v>9</v>
      </c>
      <c r="E32" s="29">
        <f>IF(AND(ISNUMBER(D32)=TRUE,ISNUMBER(F32)=TRUE),VLOOKUP(B37,'[1]Upis rezultata A sektora'!$D$2:$I$51,6,FALSE),"")</f>
        <v>823</v>
      </c>
      <c r="F32" s="30">
        <f>VLOOKUP(B37,'[1]Upis rezultata A sektora'!D$2:$G$51,4,FALSE)</f>
        <v>3</v>
      </c>
      <c r="G32" s="31">
        <f>VLOOKUP(C32,'[1]Pojedinačni plasman'!$A$6:$G$155,7,FALSE)</f>
        <v>8</v>
      </c>
      <c r="H32" s="32">
        <f>VLOOKUP(B37,'[1]Ekipni plasman'!$B$6:$F$55,5,FALSE)</f>
        <v>4</v>
      </c>
      <c r="I32" s="33"/>
      <c r="K32" s="26">
        <f>IF(ISNUMBER(M32)=TRUE,VLOOKUP(K37,'[1]Upis rezultata A sektora'!$D$2:$J$51,7,0),"")</f>
        <v>46</v>
      </c>
      <c r="L32" s="27" t="str">
        <f>VLOOKUP(K37,'[1]Upis rezultata A sektora'!$D$2:$E$51,2,FALSE)</f>
        <v>Željko Petak</v>
      </c>
      <c r="M32" s="28">
        <f>VLOOKUP(K37,'[1]Upis rezultata A sektora'!$D$2:$H$51,5,FALSE)</f>
        <v>16</v>
      </c>
      <c r="N32" s="29">
        <f>IF(AND(ISNUMBER(M32)=TRUE,ISNUMBER(O32)=TRUE),VLOOKUP(K37,'[1]Upis rezultata A sektora'!$D$2:$I$51,6,FALSE),"")</f>
        <v>274</v>
      </c>
      <c r="O32" s="30">
        <f>VLOOKUP(K37,'[1]Upis rezultata A sektora'!D$2:$G$51,4,FALSE)</f>
        <v>16</v>
      </c>
      <c r="P32" s="31">
        <f>VLOOKUP(L32,'[1]Pojedinačni plasman'!$A$6:$G$155,7,FALSE)</f>
        <v>46</v>
      </c>
      <c r="Q32" s="32">
        <f>VLOOKUP(K37,'[1]Ekipni plasman'!$B$6:$F$55,5,FALSE)</f>
        <v>14</v>
      </c>
      <c r="R32" s="33"/>
    </row>
    <row r="33" spans="2:18" s="34" customFormat="1" ht="15" customHeight="1">
      <c r="B33" s="35">
        <f>IF(ISNUMBER(D33)=TRUE,VLOOKUP(B37,'[1]Upis rezultata B sektora'!$D$2:$J$51,7,0),"")</f>
        <v>26</v>
      </c>
      <c r="C33" s="36" t="str">
        <f>VLOOKUP(B37,'[1]Upis rezultata B sektora'!$D$2:$E$51,2,FALSE)</f>
        <v>Štefo Šandor</v>
      </c>
      <c r="D33" s="37">
        <f>VLOOKUP(B37,'[1]Upis rezultata B sektora'!$D$2:$H$51,5,FALSE)</f>
        <v>9</v>
      </c>
      <c r="E33" s="38">
        <f>IF(AND(ISNUMBER(D33)=TRUE,ISNUMBER(F33)=TRUE),VLOOKUP(B37,'[1]Upis rezultata B sektora'!$D$2:$I$51,6,FALSE),"")</f>
        <v>282</v>
      </c>
      <c r="F33" s="39">
        <f>VLOOKUP(B37,'[1]Upis rezultata B sektora'!D$2:$G$51,4,FALSE)</f>
        <v>14</v>
      </c>
      <c r="G33" s="40">
        <f>VLOOKUP(C33,'[1]Pojedinačni plasman'!$A$6:$G$155,7,FALSE)</f>
        <v>42</v>
      </c>
      <c r="H33" s="41"/>
      <c r="I33" s="42"/>
      <c r="K33" s="35">
        <f>IF(ISNUMBER(M33)=TRUE,VLOOKUP(K37,'[1]Upis rezultata B sektora'!$D$2:$J$51,7,0),"")</f>
        <v>47</v>
      </c>
      <c r="L33" s="36" t="str">
        <f>VLOOKUP(K37,'[1]Upis rezultata B sektora'!$D$2:$E$51,2,FALSE)</f>
        <v>Branko Kovačev</v>
      </c>
      <c r="M33" s="37">
        <f>VLOOKUP(K37,'[1]Upis rezultata B sektora'!$D$2:$H$51,5,FALSE)</f>
        <v>16</v>
      </c>
      <c r="N33" s="38">
        <f>IF(AND(ISNUMBER(M33)=TRUE,ISNUMBER(O33)=TRUE),VLOOKUP(K37,'[1]Upis rezultata B sektora'!$D$2:$I$51,6,FALSE),"")</f>
        <v>439</v>
      </c>
      <c r="O33" s="39">
        <f>VLOOKUP(K37,'[1]Upis rezultata B sektora'!D$2:$G$51,4,FALSE)</f>
        <v>8</v>
      </c>
      <c r="P33" s="40">
        <f>VLOOKUP(L33,'[1]Pojedinačni plasman'!$A$6:$G$155,7,FALSE)</f>
        <v>24</v>
      </c>
      <c r="Q33" s="41"/>
      <c r="R33" s="42"/>
    </row>
    <row r="34" spans="2:18" s="34" customFormat="1" ht="15" customHeight="1">
      <c r="B34" s="35">
        <f>IF(ISNUMBER(D34)=TRUE,VLOOKUP(B37,'[1]Upis rezultata C sektora'!$D$2:$J$51,7,0),"")</f>
        <v>27</v>
      </c>
      <c r="C34" s="36" t="str">
        <f>VLOOKUP(B37,'[1]Upis rezultata C sektora'!$D$2:$E$51,2,FALSE)</f>
        <v>Vladimir Jendrašic</v>
      </c>
      <c r="D34" s="37">
        <f>VLOOKUP(B37,'[1]Upis rezultata C sektora'!$D$2:$H$51,5,FALSE)</f>
        <v>9</v>
      </c>
      <c r="E34" s="38">
        <f>IF(AND(ISNUMBER(D34)=TRUE,ISNUMBER(F34)=TRUE),VLOOKUP(B37,'[1]Upis rezultata C sektora'!$D$2:$I$51,6,FALSE),"")</f>
        <v>837</v>
      </c>
      <c r="F34" s="39">
        <f>VLOOKUP(B37,'[1]Upis rezultata C sektora'!D$2:$G$51,4,FALSE)</f>
        <v>1</v>
      </c>
      <c r="G34" s="40">
        <f>VLOOKUP(C34,'[1]Pojedinačni plasman'!$A$6:$G$155,7,FALSE)</f>
        <v>3</v>
      </c>
      <c r="H34" s="41"/>
      <c r="I34" s="42"/>
      <c r="K34" s="35">
        <f>IF(ISNUMBER(M34)=TRUE,VLOOKUP(K37,'[1]Upis rezultata C sektora'!$D$2:$J$51,7,0),"")</f>
        <v>48</v>
      </c>
      <c r="L34" s="36" t="str">
        <f>VLOOKUP(K37,'[1]Upis rezultata C sektora'!$D$2:$E$51,2,FALSE)</f>
        <v>Slavko Pavlović</v>
      </c>
      <c r="M34" s="37">
        <f>VLOOKUP(K37,'[1]Upis rezultata C sektora'!$D$2:$H$51,5,FALSE)</f>
        <v>16</v>
      </c>
      <c r="N34" s="38">
        <f>IF(AND(ISNUMBER(M34)=TRUE,ISNUMBER(O34)=TRUE),VLOOKUP(K37,'[1]Upis rezultata C sektora'!$D$2:$I$51,6,FALSE),"")</f>
        <v>395</v>
      </c>
      <c r="O34" s="39">
        <f>VLOOKUP(K37,'[1]Upis rezultata C sektora'!D$2:$G$51,4,FALSE)</f>
        <v>12</v>
      </c>
      <c r="P34" s="40">
        <f>VLOOKUP(L34,'[1]Pojedinačni plasman'!$A$6:$G$155,7,FALSE)</f>
        <v>35</v>
      </c>
      <c r="Q34" s="41"/>
      <c r="R34" s="42"/>
    </row>
    <row r="35" spans="2:18" s="34" customFormat="1" ht="15" customHeight="1">
      <c r="B35" s="35"/>
      <c r="C35" s="38"/>
      <c r="D35" s="37"/>
      <c r="E35" s="38"/>
      <c r="F35" s="39"/>
      <c r="G35" s="40"/>
      <c r="H35" s="41"/>
      <c r="I35" s="42"/>
      <c r="K35" s="35"/>
      <c r="L35" s="38"/>
      <c r="M35" s="37"/>
      <c r="N35" s="38"/>
      <c r="O35" s="39"/>
      <c r="P35" s="40"/>
      <c r="Q35" s="41"/>
      <c r="R35" s="42"/>
    </row>
    <row r="36" spans="2:18" s="34" customFormat="1" ht="15" customHeight="1">
      <c r="B36" s="35"/>
      <c r="C36" s="38"/>
      <c r="D36" s="37"/>
      <c r="E36" s="38"/>
      <c r="F36" s="39"/>
      <c r="G36" s="40"/>
      <c r="H36" s="41"/>
      <c r="I36" s="42"/>
      <c r="K36" s="35"/>
      <c r="L36" s="38"/>
      <c r="M36" s="37"/>
      <c r="N36" s="38"/>
      <c r="O36" s="39"/>
      <c r="P36" s="40"/>
      <c r="Q36" s="41"/>
      <c r="R36" s="42"/>
    </row>
    <row r="37" spans="2:18" s="8" customFormat="1" ht="21" thickBot="1">
      <c r="B37" s="43" t="str">
        <f>IF(ISNONTEXT('[1]Ekipni plasman'!$B$9)=FALSE,'[1]Ekipni plasman'!$B$9,"")</f>
        <v>Picok Đurđevac</v>
      </c>
      <c r="C37" s="44"/>
      <c r="D37" s="45"/>
      <c r="E37" s="46">
        <f>VLOOKUP(B37,'[1]Ekipni plasman'!$B$6:$F$55,3,FALSE)</f>
        <v>1942</v>
      </c>
      <c r="F37" s="47">
        <f>VLOOKUP(B37,'[1]Ekipni plasman'!$B$6:$F$55,2,FALSE)</f>
        <v>18</v>
      </c>
      <c r="G37" s="48"/>
      <c r="H37" s="49"/>
      <c r="I37" s="50"/>
      <c r="K37" s="43" t="str">
        <f>IF(ISNONTEXT('[1]Ekipni plasman'!$B$19)=FALSE,'[1]Ekipni plasman'!$B$19,"")</f>
        <v>Drava Hlebine</v>
      </c>
      <c r="L37" s="44"/>
      <c r="M37" s="45"/>
      <c r="N37" s="46">
        <f>VLOOKUP(K37,'[1]Ekipni plasman'!$B$6:$F$55,3,FALSE)</f>
        <v>1108</v>
      </c>
      <c r="O37" s="47">
        <f>VLOOKUP(K37,'[1]Ekipni plasman'!$B$6:$F$55,2,FALSE)</f>
        <v>36</v>
      </c>
      <c r="P37" s="48"/>
      <c r="Q37" s="49"/>
      <c r="R37" s="50"/>
    </row>
    <row r="38" spans="11:18" ht="12" customHeight="1" thickBot="1">
      <c r="K38" s="1"/>
      <c r="M38" s="1"/>
      <c r="P38" s="1"/>
      <c r="Q38" s="4"/>
      <c r="R38" s="1"/>
    </row>
    <row r="39" spans="2:18" s="34" customFormat="1" ht="15" customHeight="1">
      <c r="B39" s="26">
        <f>IF(ISNUMBER(D39)=TRUE,VLOOKUP(B44,'[1]Upis rezultata A sektora'!$D$2:$J$51,7,0),"")</f>
        <v>10</v>
      </c>
      <c r="C39" s="27" t="str">
        <f>VLOOKUP(B44,'[1]Upis rezultata A sektora'!$D$2:$E$51,2,FALSE)</f>
        <v>Danijel Picer</v>
      </c>
      <c r="D39" s="28">
        <f>VLOOKUP(B44,'[1]Upis rezultata A sektora'!$D$2:$H$51,5,FALSE)</f>
        <v>4</v>
      </c>
      <c r="E39" s="29">
        <f>IF(AND(ISNUMBER(D39)=TRUE,ISNUMBER(F39)=TRUE),VLOOKUP(B44,'[1]Upis rezultata A sektora'!$D$2:$I$51,6,FALSE),"")</f>
        <v>677</v>
      </c>
      <c r="F39" s="30">
        <f>VLOOKUP(B44,'[1]Upis rezultata A sektora'!D$2:$G$51,4,FALSE)</f>
        <v>5</v>
      </c>
      <c r="G39" s="31">
        <f>VLOOKUP(C39,'[1]Pojedinačni plasman'!$A$6:$G$155,7,FALSE)</f>
        <v>14</v>
      </c>
      <c r="H39" s="32">
        <f>VLOOKUP(B44,'[1]Ekipni plasman'!$B$6:$F$55,5,FALSE)</f>
        <v>5</v>
      </c>
      <c r="I39" s="33"/>
      <c r="K39" s="26">
        <f>IF(ISNUMBER(M39)=TRUE,VLOOKUP(K44,'[1]Upis rezultata A sektora'!$D$2:$J$51,7,0),"")</f>
        <v>28</v>
      </c>
      <c r="L39" s="27" t="str">
        <f>VLOOKUP(K44,'[1]Upis rezultata A sektora'!$D$2:$E$51,2,FALSE)</f>
        <v>Matija Mišulin</v>
      </c>
      <c r="M39" s="28">
        <f>VLOOKUP(K44,'[1]Upis rezultata A sektora'!$D$2:$H$51,5,FALSE)</f>
        <v>10</v>
      </c>
      <c r="N39" s="29">
        <f>IF(AND(ISNUMBER(M39)=TRUE,ISNUMBER(O39)=TRUE),VLOOKUP(K44,'[1]Upis rezultata A sektora'!$D$2:$I$51,6,FALSE),"")</f>
        <v>488</v>
      </c>
      <c r="O39" s="30">
        <f>VLOOKUP(K44,'[1]Upis rezultata A sektora'!D$2:$G$51,4,FALSE)</f>
        <v>10</v>
      </c>
      <c r="P39" s="31">
        <f>VLOOKUP(L39,'[1]Pojedinačni plasman'!$A$6:$G$155,7,FALSE)</f>
        <v>28</v>
      </c>
      <c r="Q39" s="32">
        <f>VLOOKUP(K44,'[1]Ekipni plasman'!$B$6:$F$55,5,FALSE)</f>
        <v>15</v>
      </c>
      <c r="R39" s="33"/>
    </row>
    <row r="40" spans="2:18" s="34" customFormat="1" ht="15" customHeight="1">
      <c r="B40" s="35">
        <f>IF(ISNUMBER(D40)=TRUE,VLOOKUP(B44,'[1]Upis rezultata B sektora'!$D$2:$J$51,7,0),"")</f>
        <v>11</v>
      </c>
      <c r="C40" s="36" t="str">
        <f>VLOOKUP(B44,'[1]Upis rezultata B sektora'!$D$2:$E$51,2,FALSE)</f>
        <v>Kruno Milić</v>
      </c>
      <c r="D40" s="37">
        <f>VLOOKUP(B44,'[1]Upis rezultata B sektora'!$D$2:$H$51,5,FALSE)</f>
        <v>4</v>
      </c>
      <c r="E40" s="38">
        <f>IF(AND(ISNUMBER(D40)=TRUE,ISNUMBER(F40)=TRUE),VLOOKUP(B44,'[1]Upis rezultata B sektora'!$D$2:$I$51,6,FALSE),"")</f>
        <v>371</v>
      </c>
      <c r="F40" s="39">
        <f>VLOOKUP(B44,'[1]Upis rezultata B sektora'!D$2:$G$51,4,FALSE)</f>
        <v>12</v>
      </c>
      <c r="G40" s="40">
        <f>VLOOKUP(C40,'[1]Pojedinačni plasman'!$A$6:$G$155,7,FALSE)</f>
        <v>36</v>
      </c>
      <c r="H40" s="41"/>
      <c r="I40" s="42"/>
      <c r="K40" s="35">
        <f>IF(ISNUMBER(M40)=TRUE,VLOOKUP(K44,'[1]Upis rezultata B sektora'!$D$2:$J$51,7,0),"")</f>
        <v>29</v>
      </c>
      <c r="L40" s="36" t="str">
        <f>VLOOKUP(K44,'[1]Upis rezultata B sektora'!$D$2:$E$51,2,FALSE)</f>
        <v>Siniša Frančić</v>
      </c>
      <c r="M40" s="37">
        <f>VLOOKUP(K44,'[1]Upis rezultata B sektora'!$D$2:$H$51,5,FALSE)</f>
        <v>10</v>
      </c>
      <c r="N40" s="38">
        <f>IF(AND(ISNUMBER(M40)=TRUE,ISNUMBER(O40)=TRUE),VLOOKUP(K44,'[1]Upis rezultata B sektora'!$D$2:$I$51,6,FALSE),"")</f>
        <v>62</v>
      </c>
      <c r="O40" s="39">
        <f>VLOOKUP(K44,'[1]Upis rezultata B sektora'!D$2:$G$51,4,FALSE)</f>
        <v>17</v>
      </c>
      <c r="P40" s="40">
        <f>VLOOKUP(L40,'[1]Pojedinačni plasman'!$A$6:$G$155,7,FALSE)</f>
        <v>51</v>
      </c>
      <c r="Q40" s="41"/>
      <c r="R40" s="42"/>
    </row>
    <row r="41" spans="2:18" s="34" customFormat="1" ht="15" customHeight="1">
      <c r="B41" s="35">
        <f>IF(ISNUMBER(D41)=TRUE,VLOOKUP(B44,'[1]Upis rezultata C sektora'!$D$2:$J$51,7,0),"")</f>
        <v>12</v>
      </c>
      <c r="C41" s="36" t="str">
        <f>VLOOKUP(B44,'[1]Upis rezultata C sektora'!$D$2:$E$51,2,FALSE)</f>
        <v>Matija Lončar</v>
      </c>
      <c r="D41" s="37">
        <f>VLOOKUP(B44,'[1]Upis rezultata C sektora'!$D$2:$H$51,5,FALSE)</f>
        <v>4</v>
      </c>
      <c r="E41" s="38">
        <f>IF(AND(ISNUMBER(D41)=TRUE,ISNUMBER(F41)=TRUE),VLOOKUP(B44,'[1]Upis rezultata C sektora'!$D$2:$I$51,6,FALSE),"")</f>
        <v>775</v>
      </c>
      <c r="F41" s="39">
        <f>VLOOKUP(B44,'[1]Upis rezultata C sektora'!D$2:$G$51,4,FALSE)</f>
        <v>3</v>
      </c>
      <c r="G41" s="40">
        <f>VLOOKUP(C41,'[1]Pojedinačni plasman'!$A$6:$G$155,7,FALSE)</f>
        <v>9</v>
      </c>
      <c r="H41" s="41"/>
      <c r="I41" s="42"/>
      <c r="K41" s="35">
        <f>IF(ISNUMBER(M41)=TRUE,VLOOKUP(K44,'[1]Upis rezultata C sektora'!$D$2:$J$51,7,0),"")</f>
        <v>30</v>
      </c>
      <c r="L41" s="36" t="str">
        <f>VLOOKUP(K44,'[1]Upis rezultata C sektora'!$D$2:$E$51,2,FALSE)</f>
        <v>Darijan Patačko</v>
      </c>
      <c r="M41" s="37">
        <f>VLOOKUP(K44,'[1]Upis rezultata C sektora'!$D$2:$H$51,5,FALSE)</f>
        <v>10</v>
      </c>
      <c r="N41" s="38">
        <f>IF(AND(ISNUMBER(M41)=TRUE,ISNUMBER(O41)=TRUE),VLOOKUP(K44,'[1]Upis rezultata C sektora'!$D$2:$I$51,6,FALSE),"")</f>
        <v>445</v>
      </c>
      <c r="O41" s="39">
        <f>VLOOKUP(K44,'[1]Upis rezultata C sektora'!D$2:$G$51,4,FALSE)</f>
        <v>10</v>
      </c>
      <c r="P41" s="40">
        <f>VLOOKUP(L41,'[1]Pojedinačni plasman'!$A$6:$G$155,7,FALSE)</f>
        <v>29</v>
      </c>
      <c r="Q41" s="41"/>
      <c r="R41" s="42"/>
    </row>
    <row r="42" spans="2:18" s="34" customFormat="1" ht="15" customHeight="1">
      <c r="B42" s="35"/>
      <c r="C42" s="38"/>
      <c r="D42" s="37"/>
      <c r="E42" s="38"/>
      <c r="F42" s="39"/>
      <c r="G42" s="40"/>
      <c r="H42" s="41"/>
      <c r="I42" s="42"/>
      <c r="K42" s="35"/>
      <c r="L42" s="38"/>
      <c r="M42" s="37"/>
      <c r="N42" s="38"/>
      <c r="O42" s="39"/>
      <c r="P42" s="40"/>
      <c r="Q42" s="41"/>
      <c r="R42" s="42"/>
    </row>
    <row r="43" spans="2:18" s="34" customFormat="1" ht="15" customHeight="1">
      <c r="B43" s="35"/>
      <c r="C43" s="38"/>
      <c r="D43" s="37"/>
      <c r="E43" s="38"/>
      <c r="F43" s="39"/>
      <c r="G43" s="40"/>
      <c r="H43" s="41"/>
      <c r="I43" s="42"/>
      <c r="K43" s="35"/>
      <c r="L43" s="38"/>
      <c r="M43" s="37"/>
      <c r="N43" s="38"/>
      <c r="O43" s="39"/>
      <c r="P43" s="40"/>
      <c r="Q43" s="41"/>
      <c r="R43" s="42"/>
    </row>
    <row r="44" spans="2:18" s="8" customFormat="1" ht="21" thickBot="1">
      <c r="B44" s="43" t="str">
        <f>IF(ISNONTEXT('[1]Ekipni plasman'!$B$10)=FALSE,'[1]Ekipni plasman'!$B$10,"")</f>
        <v>Štuka Torčec</v>
      </c>
      <c r="C44" s="44"/>
      <c r="D44" s="45"/>
      <c r="E44" s="46">
        <f>VLOOKUP(B44,'[1]Ekipni plasman'!$B$6:$F$55,3,FALSE)</f>
        <v>1823</v>
      </c>
      <c r="F44" s="47">
        <f>VLOOKUP(B44,'[1]Ekipni plasman'!$B$6:$F$55,2,FALSE)</f>
        <v>20</v>
      </c>
      <c r="G44" s="48"/>
      <c r="H44" s="49"/>
      <c r="I44" s="50"/>
      <c r="K44" s="43" t="str">
        <f>IF(ISNONTEXT('[1]Ekipni plasman'!$B$20)=FALSE,'[1]Ekipni plasman'!$B$20,"")</f>
        <v>Bistra Repaš</v>
      </c>
      <c r="L44" s="44"/>
      <c r="M44" s="45"/>
      <c r="N44" s="46">
        <f>VLOOKUP(K44,'[1]Ekipni plasman'!$B$6:$F$55,3,FALSE)</f>
        <v>995</v>
      </c>
      <c r="O44" s="47">
        <f>VLOOKUP(K44,'[1]Ekipni plasman'!$B$6:$F$55,2,FALSE)</f>
        <v>37</v>
      </c>
      <c r="P44" s="48"/>
      <c r="Q44" s="49"/>
      <c r="R44" s="50"/>
    </row>
    <row r="45" ht="12" customHeight="1" thickBot="1"/>
    <row r="46" spans="2:18" s="34" customFormat="1" ht="15" customHeight="1">
      <c r="B46" s="26">
        <f>IF(ISNUMBER(D46)=TRUE,VLOOKUP(B51,'[1]Upis rezultata A sektora'!$D$2:$J$51,7,0),"")</f>
        <v>37</v>
      </c>
      <c r="C46" s="27" t="str">
        <f>VLOOKUP(B51,'[1]Upis rezultata A sektora'!$D$2:$E$51,2,FALSE)</f>
        <v>Goran Gašpir</v>
      </c>
      <c r="D46" s="28">
        <f>VLOOKUP(B51,'[1]Upis rezultata A sektora'!$D$2:$H$51,5,FALSE)</f>
        <v>13</v>
      </c>
      <c r="E46" s="29">
        <f>IF(AND(ISNUMBER(D46)=TRUE,ISNUMBER(F46)=TRUE),VLOOKUP(B51,'[1]Upis rezultata A sektora'!$D$2:$I$51,6,FALSE),"")</f>
        <v>592</v>
      </c>
      <c r="F46" s="30">
        <f>VLOOKUP(B51,'[1]Upis rezultata A sektora'!$D$2:G$51,4,FALSE)</f>
        <v>9</v>
      </c>
      <c r="G46" s="31">
        <f>VLOOKUP(C46,'[1]Pojedinačni plasman'!$A$6:$G$155,7,FALSE)</f>
        <v>25</v>
      </c>
      <c r="H46" s="32">
        <f>VLOOKUP(B51,'[1]Ekipni plasman'!$B$6:$F$55,5,FALSE)</f>
        <v>6</v>
      </c>
      <c r="I46" s="33"/>
      <c r="K46" s="26">
        <f>IF(ISNUMBER(M46)=TRUE,VLOOKUP(K51,'[1]Upis rezultata A sektora'!$D$2:$J$51,7,0),"")</f>
        <v>40</v>
      </c>
      <c r="L46" s="27" t="str">
        <f>VLOOKUP(K51,'[1]Upis rezultata A sektora'!$D$2:$E$51,2,FALSE)</f>
        <v>Branko Prpoš</v>
      </c>
      <c r="M46" s="28">
        <f>VLOOKUP(K51,'[1]Upis rezultata A sektora'!$D$2:$H$51,5,FALSE)</f>
        <v>14</v>
      </c>
      <c r="N46" s="29">
        <f>IF(AND(ISNUMBER(M46)=TRUE,ISNUMBER(O46)=TRUE),VLOOKUP(K51,'[1]Upis rezultata A sektora'!$D$2:$I$51,6,FALSE),"")</f>
        <v>385</v>
      </c>
      <c r="O46" s="30">
        <f>VLOOKUP(K51,'[1]Upis rezultata A sektora'!$D$2:G$51,4,FALSE)</f>
        <v>13</v>
      </c>
      <c r="P46" s="31">
        <f>VLOOKUP(L46,'[1]Pojedinačni plasman'!$A$6:$G$155,7,FALSE)</f>
        <v>37</v>
      </c>
      <c r="Q46" s="32">
        <f>VLOOKUP(K51,'[1]Ekipni plasman'!$B$6:$F$55,5,FALSE)</f>
        <v>16</v>
      </c>
      <c r="R46" s="33"/>
    </row>
    <row r="47" spans="2:18" s="34" customFormat="1" ht="15" customHeight="1">
      <c r="B47" s="35">
        <f>IF(ISNUMBER(D47)=TRUE,VLOOKUP(B51,'[1]Upis rezultata B sektora'!$D$2:$J$51,7,0),"")</f>
        <v>38</v>
      </c>
      <c r="C47" s="36" t="str">
        <f>VLOOKUP(B51,'[1]Upis rezultata B sektora'!$D$2:$E$51,2,FALSE)</f>
        <v>Davor Lazar</v>
      </c>
      <c r="D47" s="37">
        <f>VLOOKUP(B51,'[1]Upis rezultata B sektora'!$D$2:$H$51,5,FALSE)</f>
        <v>13</v>
      </c>
      <c r="E47" s="38">
        <f>IF(AND(ISNUMBER(D47)=TRUE,ISNUMBER(F47)=TRUE),VLOOKUP(B51,'[1]Upis rezultata B sektora'!$D$2:$I$51,6,FALSE),"")</f>
        <v>636</v>
      </c>
      <c r="F47" s="39">
        <f>VLOOKUP(B51,'[1]Upis rezultata B sektora'!$D$2:G$51,4,FALSE)</f>
        <v>5</v>
      </c>
      <c r="G47" s="40">
        <f>VLOOKUP(C47,'[1]Pojedinačni plasman'!$A$6:$G$155,7,FALSE)</f>
        <v>15</v>
      </c>
      <c r="H47" s="41"/>
      <c r="I47" s="42"/>
      <c r="K47" s="35">
        <f>IF(ISNUMBER(M47)=TRUE,VLOOKUP(K51,'[1]Upis rezultata B sektora'!$D$2:$J$51,7,0),"")</f>
        <v>41</v>
      </c>
      <c r="L47" s="36" t="str">
        <f>VLOOKUP(K51,'[1]Upis rezultata B sektora'!$D$2:$E$51,2,FALSE)</f>
        <v>Dino Jeftimov</v>
      </c>
      <c r="M47" s="37">
        <f>VLOOKUP(K51,'[1]Upis rezultata B sektora'!$D$2:$H$51,5,FALSE)</f>
        <v>14</v>
      </c>
      <c r="N47" s="38">
        <f>IF(AND(ISNUMBER(M47)=TRUE,ISNUMBER(O47)=TRUE),VLOOKUP(K51,'[1]Upis rezultata B sektora'!$D$2:$I$51,6,FALSE),"")</f>
        <v>408</v>
      </c>
      <c r="O47" s="39">
        <f>VLOOKUP(K51,'[1]Upis rezultata B sektora'!$D$2:G$51,4,FALSE)</f>
        <v>10</v>
      </c>
      <c r="P47" s="40">
        <f>VLOOKUP(L47,'[1]Pojedinačni plasman'!$A$6:$G$155,7,FALSE)</f>
        <v>30</v>
      </c>
      <c r="Q47" s="41"/>
      <c r="R47" s="42"/>
    </row>
    <row r="48" spans="2:18" s="34" customFormat="1" ht="15" customHeight="1">
      <c r="B48" s="35">
        <f>IF(ISNUMBER(D48)=TRUE,VLOOKUP(B51,'[1]Upis rezultata C sektora'!$D$2:$J$51,7,0),"")</f>
        <v>39</v>
      </c>
      <c r="C48" s="36" t="str">
        <f>VLOOKUP(B51,'[1]Upis rezultata C sektora'!$D$2:$E$51,2,FALSE)</f>
        <v>Romano Čordašev</v>
      </c>
      <c r="D48" s="37">
        <f>VLOOKUP(B51,'[1]Upis rezultata C sektora'!$D$2:$H$51,5,FALSE)</f>
        <v>13</v>
      </c>
      <c r="E48" s="38">
        <f>IF(AND(ISNUMBER(D48)=TRUE,ISNUMBER(F48)=TRUE),VLOOKUP(B51,'[1]Upis rezultata C sektora'!$D$2:$I$51,6,FALSE),"")</f>
        <v>647</v>
      </c>
      <c r="F48" s="39">
        <f>VLOOKUP(B51,'[1]Upis rezultata C sektora'!$D$2:G$51,4,FALSE)</f>
        <v>8</v>
      </c>
      <c r="G48" s="40">
        <f>VLOOKUP(C48,'[1]Pojedinačni plasman'!$A$6:$G$155,7,FALSE)</f>
        <v>22</v>
      </c>
      <c r="H48" s="41"/>
      <c r="I48" s="42"/>
      <c r="K48" s="35">
        <f>IF(ISNUMBER(M48)=TRUE,VLOOKUP(K51,'[1]Upis rezultata C sektora'!$D$2:$J$51,7,0),"")</f>
        <v>42</v>
      </c>
      <c r="L48" s="36" t="str">
        <f>VLOOKUP(K51,'[1]Upis rezultata C sektora'!$D$2:$E$51,2,FALSE)</f>
        <v>Zdravko Makar</v>
      </c>
      <c r="M48" s="37">
        <f>VLOOKUP(K51,'[1]Upis rezultata C sektora'!$D$2:$H$51,5,FALSE)</f>
        <v>14</v>
      </c>
      <c r="N48" s="38">
        <f>IF(AND(ISNUMBER(M48)=TRUE,ISNUMBER(O48)=TRUE),VLOOKUP(K51,'[1]Upis rezultata C sektora'!$D$2:$I$51,6,FALSE),"")</f>
        <v>140</v>
      </c>
      <c r="O48" s="39">
        <f>VLOOKUP(K51,'[1]Upis rezultata C sektora'!$D$2:G$51,4,FALSE)</f>
        <v>17</v>
      </c>
      <c r="P48" s="40">
        <f>VLOOKUP(L48,'[1]Pojedinačni plasman'!$A$6:$G$155,7,FALSE)</f>
        <v>50</v>
      </c>
      <c r="Q48" s="41"/>
      <c r="R48" s="42"/>
    </row>
    <row r="49" spans="2:18" s="34" customFormat="1" ht="15" customHeight="1">
      <c r="B49" s="35"/>
      <c r="C49" s="38"/>
      <c r="D49" s="37"/>
      <c r="E49" s="38"/>
      <c r="F49" s="39"/>
      <c r="G49" s="40"/>
      <c r="H49" s="41"/>
      <c r="I49" s="42"/>
      <c r="K49" s="35"/>
      <c r="L49" s="38"/>
      <c r="M49" s="37"/>
      <c r="N49" s="38"/>
      <c r="O49" s="39"/>
      <c r="P49" s="40"/>
      <c r="Q49" s="41"/>
      <c r="R49" s="42"/>
    </row>
    <row r="50" spans="2:18" s="34" customFormat="1" ht="15" customHeight="1">
      <c r="B50" s="35"/>
      <c r="C50" s="38"/>
      <c r="D50" s="37"/>
      <c r="E50" s="38"/>
      <c r="F50" s="39"/>
      <c r="G50" s="40"/>
      <c r="H50" s="41"/>
      <c r="I50" s="42"/>
      <c r="K50" s="35"/>
      <c r="L50" s="38"/>
      <c r="M50" s="37"/>
      <c r="N50" s="38"/>
      <c r="O50" s="39"/>
      <c r="P50" s="40"/>
      <c r="Q50" s="41"/>
      <c r="R50" s="42"/>
    </row>
    <row r="51" spans="2:18" ht="21" thickBot="1">
      <c r="B51" s="43" t="str">
        <f>IF(ISNONTEXT('[1]Ekipni plasman'!$B$11)=FALSE,'[1]Ekipni plasman'!$B$11,"")</f>
        <v>La- Ban Peteranec</v>
      </c>
      <c r="C51" s="44"/>
      <c r="D51" s="45"/>
      <c r="E51" s="46">
        <f>VLOOKUP(B51,'[1]Ekipni plasman'!$B$6:$F$55,3,FALSE)</f>
        <v>1875</v>
      </c>
      <c r="F51" s="47">
        <f>VLOOKUP(B51,'[1]Ekipni plasman'!$B$6:$F$55,2,FALSE)</f>
        <v>22</v>
      </c>
      <c r="G51" s="48"/>
      <c r="H51" s="49"/>
      <c r="I51" s="50"/>
      <c r="J51" s="8"/>
      <c r="K51" s="43" t="str">
        <f>IF(ISNONTEXT('[1]Ekipni plasman'!$B$21)=FALSE,'[1]Ekipni plasman'!$B$21,"")</f>
        <v>Peski Đurđevac</v>
      </c>
      <c r="L51" s="44"/>
      <c r="M51" s="45"/>
      <c r="N51" s="46">
        <f>VLOOKUP(K51,'[1]Ekipni plasman'!$B$6:$F$55,3,FALSE)</f>
        <v>933</v>
      </c>
      <c r="O51" s="47">
        <f>VLOOKUP(K51,'[1]Ekipni plasman'!$B$6:$F$55,2,FALSE)</f>
        <v>40</v>
      </c>
      <c r="P51" s="48"/>
      <c r="Q51" s="49"/>
      <c r="R51" s="50"/>
    </row>
    <row r="52" spans="2:9" ht="12" customHeight="1" thickBot="1">
      <c r="B52" s="2"/>
      <c r="D52" s="2"/>
      <c r="G52" s="2"/>
      <c r="H52" s="6"/>
      <c r="I52" s="2"/>
    </row>
    <row r="53" spans="2:18" s="34" customFormat="1" ht="15" customHeight="1">
      <c r="B53" s="26">
        <f>IF(ISNUMBER(D53)=TRUE,VLOOKUP(B58,'[1]Upis rezultata A sektora'!$D$2:$J$51,7,0),"")</f>
        <v>34</v>
      </c>
      <c r="C53" s="27" t="str">
        <f>VLOOKUP(B58,'[1]Upis rezultata A sektora'!$D$2:$E$51,2,FALSE)</f>
        <v>Josip Hosi</v>
      </c>
      <c r="D53" s="28">
        <f>VLOOKUP(B58,'[1]Upis rezultata A sektora'!$D$2:$H$51,5,FALSE)</f>
        <v>12</v>
      </c>
      <c r="E53" s="29">
        <f>IF(AND(ISNUMBER(D53)=TRUE,ISNUMBER(F53)=TRUE),VLOOKUP(B58,'[1]Upis rezultata A sektora'!$D$2:$I$51,6,FALSE),"")</f>
        <v>433</v>
      </c>
      <c r="F53" s="30">
        <f>VLOOKUP(B58,'[1]Upis rezultata A sektora'!$D$2:G$51,4,FALSE)</f>
        <v>12</v>
      </c>
      <c r="G53" s="31">
        <f>VLOOKUP(C53,'[1]Pojedinačni plasman'!$A$6:$G$155,7,FALSE)</f>
        <v>34</v>
      </c>
      <c r="H53" s="32">
        <f>VLOOKUP(B58,'[1]Ekipni plasman'!$B$6:$F$55,5,FALSE)</f>
        <v>7</v>
      </c>
      <c r="I53" s="33"/>
      <c r="K53" s="26">
        <f>IF(ISNUMBER(M53)=TRUE,VLOOKUP(K58,'[1]Upis rezultata A sektora'!$D$2:$J$51,7,0),"")</f>
        <v>31</v>
      </c>
      <c r="L53" s="27" t="str">
        <f>VLOOKUP(K58,'[1]Upis rezultata A sektora'!$D$2:$E$51,2,FALSE)</f>
        <v>Zlatko Peroš</v>
      </c>
      <c r="M53" s="28">
        <f>VLOOKUP(K58,'[1]Upis rezultata A sektora'!$D$2:$H$51,5,FALSE)</f>
        <v>11</v>
      </c>
      <c r="N53" s="29">
        <f>IF(AND(ISNUMBER(M53)=TRUE,ISNUMBER(O53)=TRUE),VLOOKUP(K58,'[1]Upis rezultata A sektora'!$D$2:$I$51,6,FALSE),"")</f>
        <v>284</v>
      </c>
      <c r="O53" s="30">
        <f>VLOOKUP(K58,'[1]Upis rezultata A sektora'!$D$2:G$51,4,FALSE)</f>
        <v>15</v>
      </c>
      <c r="P53" s="31">
        <f>VLOOKUP(L53,'[1]Pojedinačni plasman'!$A$6:$G$155,7,FALSE)</f>
        <v>43</v>
      </c>
      <c r="Q53" s="32">
        <f>VLOOKUP(K58,'[1]Ekipni plasman'!$B$6:$F$55,5,FALSE)</f>
        <v>17</v>
      </c>
      <c r="R53" s="33"/>
    </row>
    <row r="54" spans="2:18" s="34" customFormat="1" ht="15" customHeight="1">
      <c r="B54" s="35">
        <f>IF(ISNUMBER(D54)=TRUE,VLOOKUP(B58,'[1]Upis rezultata B sektora'!$D$2:$J$51,7,0),"")</f>
        <v>35</v>
      </c>
      <c r="C54" s="36" t="str">
        <f>VLOOKUP(B58,'[1]Upis rezultata B sektora'!$D$2:$E$51,2,FALSE)</f>
        <v>Tomislav Kožar</v>
      </c>
      <c r="D54" s="37">
        <f>VLOOKUP(B58,'[1]Upis rezultata B sektora'!$D$2:$H$51,5,FALSE)</f>
        <v>12</v>
      </c>
      <c r="E54" s="38">
        <f>IF(AND(ISNUMBER(D54)=TRUE,ISNUMBER(F54)=TRUE),VLOOKUP(B58,'[1]Upis rezultata B sektora'!$D$2:$I$51,6,FALSE),"")</f>
        <v>943</v>
      </c>
      <c r="F54" s="39">
        <f>VLOOKUP(B58,'[1]Upis rezultata B sektora'!$D$2:G$51,4,FALSE)</f>
        <v>2</v>
      </c>
      <c r="G54" s="40">
        <f>VLOOKUP(C54,'[1]Pojedinačni plasman'!$A$6:$G$155,7,FALSE)</f>
        <v>4</v>
      </c>
      <c r="H54" s="41"/>
      <c r="I54" s="42"/>
      <c r="K54" s="35">
        <f>IF(ISNUMBER(M54)=TRUE,VLOOKUP(K58,'[1]Upis rezultata B sektora'!$D$2:$J$51,7,0),"")</f>
        <v>32</v>
      </c>
      <c r="L54" s="36" t="str">
        <f>VLOOKUP(K58,'[1]Upis rezultata B sektora'!$D$2:$E$51,2,FALSE)</f>
        <v>Zdravko Pjatakov</v>
      </c>
      <c r="M54" s="37">
        <f>VLOOKUP(K58,'[1]Upis rezultata B sektora'!$D$2:$H$51,5,FALSE)</f>
        <v>11</v>
      </c>
      <c r="N54" s="38">
        <f>IF(AND(ISNUMBER(M54)=TRUE,ISNUMBER(O54)=TRUE),VLOOKUP(K58,'[1]Upis rezultata B sektora'!$D$2:$I$51,6,FALSE),"")</f>
        <v>164</v>
      </c>
      <c r="O54" s="39">
        <f>VLOOKUP(K58,'[1]Upis rezultata B sektora'!$D$2:G$51,4,FALSE)</f>
        <v>16</v>
      </c>
      <c r="P54" s="40">
        <f>VLOOKUP(L54,'[1]Pojedinačni plasman'!$A$6:$G$155,7,FALSE)</f>
        <v>48</v>
      </c>
      <c r="Q54" s="41"/>
      <c r="R54" s="42"/>
    </row>
    <row r="55" spans="2:18" s="34" customFormat="1" ht="15" customHeight="1">
      <c r="B55" s="35">
        <f>IF(ISNUMBER(D55)=TRUE,VLOOKUP(B58,'[1]Upis rezultata C sektora'!$D$2:$J$51,7,0),"")</f>
        <v>36</v>
      </c>
      <c r="C55" s="36" t="str">
        <f>VLOOKUP(B58,'[1]Upis rezultata C sektora'!$D$2:$E$51,2,FALSE)</f>
        <v>Josip Kapitanić</v>
      </c>
      <c r="D55" s="37">
        <f>VLOOKUP(B58,'[1]Upis rezultata C sektora'!$D$2:$H$51,5,FALSE)</f>
        <v>12</v>
      </c>
      <c r="E55" s="38">
        <f>IF(AND(ISNUMBER(D55)=TRUE,ISNUMBER(F55)=TRUE),VLOOKUP(B58,'[1]Upis rezultata C sektora'!$D$2:$I$51,6,FALSE),"")</f>
        <v>550</v>
      </c>
      <c r="F55" s="39">
        <f>VLOOKUP(B58,'[1]Upis rezultata C sektora'!$D$2:G$51,4,FALSE)</f>
        <v>9</v>
      </c>
      <c r="G55" s="40">
        <f>VLOOKUP(C55,'[1]Pojedinačni plasman'!$A$6:$G$155,7,FALSE)</f>
        <v>26</v>
      </c>
      <c r="H55" s="41"/>
      <c r="I55" s="42"/>
      <c r="K55" s="35">
        <f>IF(ISNUMBER(M55)=TRUE,VLOOKUP(K58,'[1]Upis rezultata C sektora'!$D$2:$J$51,7,0),"")</f>
        <v>33</v>
      </c>
      <c r="L55" s="36" t="str">
        <f>VLOOKUP(K58,'[1]Upis rezultata C sektora'!$D$2:$E$51,2,FALSE)</f>
        <v>Josip Cirkvenec</v>
      </c>
      <c r="M55" s="37">
        <f>VLOOKUP(K58,'[1]Upis rezultata C sektora'!$D$2:$H$51,5,FALSE)</f>
        <v>11</v>
      </c>
      <c r="N55" s="38">
        <f>IF(AND(ISNUMBER(M55)=TRUE,ISNUMBER(O55)=TRUE),VLOOKUP(K58,'[1]Upis rezultata C sektora'!$D$2:$I$51,6,FALSE),"")</f>
        <v>264</v>
      </c>
      <c r="O55" s="39">
        <f>VLOOKUP(K58,'[1]Upis rezultata C sektora'!$D$2:G$51,4,FALSE)</f>
        <v>16</v>
      </c>
      <c r="P55" s="40">
        <f>VLOOKUP(L55,'[1]Pojedinačni plasman'!$A$6:$G$155,7,FALSE)</f>
        <v>47</v>
      </c>
      <c r="Q55" s="41"/>
      <c r="R55" s="42"/>
    </row>
    <row r="56" spans="2:18" s="34" customFormat="1" ht="15" customHeight="1">
      <c r="B56" s="35"/>
      <c r="C56" s="38"/>
      <c r="D56" s="37"/>
      <c r="E56" s="38"/>
      <c r="F56" s="39"/>
      <c r="G56" s="40"/>
      <c r="H56" s="41"/>
      <c r="I56" s="42"/>
      <c r="K56" s="35"/>
      <c r="L56" s="38"/>
      <c r="M56" s="37"/>
      <c r="N56" s="38"/>
      <c r="O56" s="39"/>
      <c r="P56" s="40"/>
      <c r="Q56" s="41"/>
      <c r="R56" s="42"/>
    </row>
    <row r="57" spans="2:18" s="34" customFormat="1" ht="15" customHeight="1">
      <c r="B57" s="35"/>
      <c r="C57" s="38"/>
      <c r="D57" s="37"/>
      <c r="E57" s="38"/>
      <c r="F57" s="39"/>
      <c r="G57" s="40"/>
      <c r="H57" s="41"/>
      <c r="I57" s="42"/>
      <c r="K57" s="35"/>
      <c r="L57" s="38"/>
      <c r="M57" s="37"/>
      <c r="N57" s="38"/>
      <c r="O57" s="39"/>
      <c r="P57" s="40"/>
      <c r="Q57" s="41"/>
      <c r="R57" s="42"/>
    </row>
    <row r="58" spans="2:18" ht="21" thickBot="1">
      <c r="B58" s="43" t="str">
        <f>IF(ISNONTEXT('[1]Ekipni plasman'!$B$12)=FALSE,'[1]Ekipni plasman'!$B$12,"")</f>
        <v>Štuka Ferdinandovac</v>
      </c>
      <c r="C58" s="44"/>
      <c r="D58" s="45"/>
      <c r="E58" s="46">
        <f>VLOOKUP(B58,'[1]Ekipni plasman'!$B$6:$F$55,3,FALSE)</f>
        <v>1926</v>
      </c>
      <c r="F58" s="47">
        <f>VLOOKUP(B58,'[1]Ekipni plasman'!$B$6:$F$55,2,FALSE)</f>
        <v>23</v>
      </c>
      <c r="G58" s="48"/>
      <c r="H58" s="49"/>
      <c r="I58" s="50"/>
      <c r="J58" s="8"/>
      <c r="K58" s="43" t="str">
        <f>IF(ISNONTEXT('[1]Ekipni plasman'!$B$22)=FALSE,'[1]Ekipni plasman'!$B$22,"")</f>
        <v>Hlebine</v>
      </c>
      <c r="L58" s="44"/>
      <c r="M58" s="45"/>
      <c r="N58" s="46">
        <f>VLOOKUP(K58,'[1]Ekipni plasman'!$B$6:$F$55,3,FALSE)</f>
        <v>712</v>
      </c>
      <c r="O58" s="47">
        <f>VLOOKUP(K58,'[1]Ekipni plasman'!$B$6:$F$55,2,FALSE)</f>
        <v>47</v>
      </c>
      <c r="P58" s="48"/>
      <c r="Q58" s="49"/>
      <c r="R58" s="50"/>
    </row>
    <row r="59" spans="2:9" ht="12" customHeight="1" thickBot="1">
      <c r="B59" s="2"/>
      <c r="D59" s="2"/>
      <c r="G59" s="2"/>
      <c r="H59" s="6"/>
      <c r="I59" s="2"/>
    </row>
    <row r="60" spans="2:18" s="34" customFormat="1" ht="15" customHeight="1">
      <c r="B60" s="26">
        <f>IF(ISNUMBER(D60)=TRUE,VLOOKUP(B65,'[1]Upis rezultata A sektora'!$D$2:$J$51,7,0),"")</f>
        <v>22</v>
      </c>
      <c r="C60" s="27" t="str">
        <f>VLOOKUP(B65,'[1]Upis rezultata A sektora'!$D$2:$E$51,2,FALSE)</f>
        <v>Mario Sabolić</v>
      </c>
      <c r="D60" s="28">
        <f>VLOOKUP(B65,'[1]Upis rezultata A sektora'!$D$2:$H$51,5,FALSE)</f>
        <v>8</v>
      </c>
      <c r="E60" s="29">
        <f>IF(AND(ISNUMBER(D60)=TRUE,ISNUMBER(F60)=TRUE),VLOOKUP(B65,'[1]Upis rezultata A sektora'!$D$2:$I$51,6,FALSE),"")</f>
        <v>676</v>
      </c>
      <c r="F60" s="30">
        <f>VLOOKUP(B65,'[1]Upis rezultata A sektora'!$D$2:G$51,4,FALSE)</f>
        <v>6</v>
      </c>
      <c r="G60" s="31">
        <f>VLOOKUP(C60,'[1]Pojedinačni plasman'!$A$6:$G$155,7,FALSE)</f>
        <v>17</v>
      </c>
      <c r="H60" s="32">
        <f>VLOOKUP(B65,'[1]Ekipni plasman'!$B$6:$F$55,5,FALSE)</f>
        <v>8</v>
      </c>
      <c r="I60" s="33"/>
      <c r="K60" s="26">
        <f>IF(ISNUMBER(M60)=TRUE,VLOOKUP(K65,'[1]Upis rezultata A sektora'!$D$2:$J$51,7,0),"")</f>
      </c>
      <c r="L60" s="27">
        <f>VLOOKUP(K65,'[1]Upis rezultata A sektora'!$D$2:$E$51,2,FALSE)</f>
      </c>
      <c r="M60" s="28">
        <f>VLOOKUP(K65,'[1]Upis rezultata A sektora'!$D$2:$H$51,5,FALSE)</f>
      </c>
      <c r="N60" s="29">
        <f>IF(AND(ISNUMBER(M60)=TRUE,ISNUMBER(O60)=TRUE),VLOOKUP(K65,'[1]Upis rezultata A sektora'!$D$2:$I$51,6,FALSE),"")</f>
      </c>
      <c r="O60" s="30">
        <f>VLOOKUP(K65,'[1]Upis rezultata A sektora'!$D$2:G$51,4,FALSE)</f>
      </c>
      <c r="P60" s="31">
        <f>VLOOKUP(L60,'[1]Pojedinačni plasman'!$A$6:$G$155,7,FALSE)</f>
      </c>
      <c r="Q60" s="32">
        <f>VLOOKUP(K65,'[1]Ekipni plasman'!$B$6:$F$55,5,FALSE)</f>
      </c>
      <c r="R60" s="33"/>
    </row>
    <row r="61" spans="2:18" s="34" customFormat="1" ht="15" customHeight="1">
      <c r="B61" s="35">
        <f>IF(ISNUMBER(D61)=TRUE,VLOOKUP(B65,'[1]Upis rezultata B sektora'!$D$2:$J$51,7,0),"")</f>
        <v>23</v>
      </c>
      <c r="C61" s="36" t="str">
        <f>VLOOKUP(B65,'[1]Upis rezultata B sektora'!$D$2:$E$51,2,FALSE)</f>
        <v>Franjo Marčinko</v>
      </c>
      <c r="D61" s="37">
        <f>VLOOKUP(B65,'[1]Upis rezultata B sektora'!$D$2:$H$51,5,FALSE)</f>
        <v>8</v>
      </c>
      <c r="E61" s="38">
        <f>IF(AND(ISNUMBER(D61)=TRUE,ISNUMBER(F61)=TRUE),VLOOKUP(B65,'[1]Upis rezultata B sektora'!$D$2:$I$51,6,FALSE),"")</f>
        <v>550</v>
      </c>
      <c r="F61" s="39">
        <f>VLOOKUP(B65,'[1]Upis rezultata B sektora'!$D$2:G$51,4,FALSE)</f>
        <v>6</v>
      </c>
      <c r="G61" s="40">
        <f>VLOOKUP(C61,'[1]Pojedinačni plasman'!$A$6:$G$155,7,FALSE)</f>
        <v>18</v>
      </c>
      <c r="H61" s="41"/>
      <c r="I61" s="42"/>
      <c r="K61" s="35">
        <f>IF(ISNUMBER(M61)=TRUE,VLOOKUP(K65,'[1]Upis rezultata B sektora'!$D$2:$J$51,7,0),"")</f>
      </c>
      <c r="L61" s="36">
        <f>VLOOKUP(K65,'[1]Upis rezultata B sektora'!$D$2:$E$51,2,FALSE)</f>
      </c>
      <c r="M61" s="37">
        <f>VLOOKUP(K65,'[1]Upis rezultata B sektora'!$D$2:$H$51,5,FALSE)</f>
      </c>
      <c r="N61" s="38">
        <f>IF(AND(ISNUMBER(M61)=TRUE,ISNUMBER(O61)=TRUE),VLOOKUP(K65,'[1]Upis rezultata B sektora'!$D$2:$I$51,6,FALSE),"")</f>
      </c>
      <c r="O61" s="39">
        <f>VLOOKUP(K65,'[1]Upis rezultata B sektora'!$D$2:G$51,4,FALSE)</f>
      </c>
      <c r="P61" s="40">
        <f>VLOOKUP(L61,'[1]Pojedinačni plasman'!$A$6:$G$155,7,FALSE)</f>
      </c>
      <c r="Q61" s="41"/>
      <c r="R61" s="42"/>
    </row>
    <row r="62" spans="2:18" s="34" customFormat="1" ht="15" customHeight="1">
      <c r="B62" s="35">
        <f>IF(ISNUMBER(D62)=TRUE,VLOOKUP(B65,'[1]Upis rezultata C sektora'!$D$2:$J$51,7,0),"")</f>
        <v>24</v>
      </c>
      <c r="C62" s="36" t="str">
        <f>VLOOKUP(B65,'[1]Upis rezultata C sektora'!$D$2:$E$51,2,FALSE)</f>
        <v>Martin Vranić</v>
      </c>
      <c r="D62" s="37">
        <f>VLOOKUP(B65,'[1]Upis rezultata C sektora'!$D$2:$H$51,5,FALSE)</f>
        <v>8</v>
      </c>
      <c r="E62" s="38">
        <f>IF(AND(ISNUMBER(D62)=TRUE,ISNUMBER(F62)=TRUE),VLOOKUP(B65,'[1]Upis rezultata C sektora'!$D$2:$I$51,6,FALSE),"")</f>
        <v>382</v>
      </c>
      <c r="F62" s="39">
        <f>VLOOKUP(B65,'[1]Upis rezultata C sektora'!$D$2:G$51,4,FALSE)</f>
        <v>13</v>
      </c>
      <c r="G62" s="40">
        <f>VLOOKUP(C62,'[1]Pojedinačni plasman'!$A$6:$G$155,7,FALSE)</f>
        <v>38</v>
      </c>
      <c r="H62" s="41"/>
      <c r="I62" s="42"/>
      <c r="K62" s="35">
        <f>IF(ISNUMBER(M62)=TRUE,VLOOKUP(K65,'[1]Upis rezultata C sektora'!$D$2:$J$51,7,0),"")</f>
      </c>
      <c r="L62" s="36">
        <f>VLOOKUP(K65,'[1]Upis rezultata C sektora'!$D$2:$E$51,2,FALSE)</f>
      </c>
      <c r="M62" s="37">
        <f>VLOOKUP(K65,'[1]Upis rezultata C sektora'!$D$2:$H$51,5,FALSE)</f>
      </c>
      <c r="N62" s="38">
        <f>IF(AND(ISNUMBER(M62)=TRUE,ISNUMBER(O62)=TRUE),VLOOKUP(K65,'[1]Upis rezultata C sektora'!$D$2:$I$51,6,FALSE),"")</f>
      </c>
      <c r="O62" s="39">
        <f>VLOOKUP(K65,'[1]Upis rezultata C sektora'!$D$2:G$51,4,FALSE)</f>
      </c>
      <c r="P62" s="40">
        <f>VLOOKUP(L62,'[1]Pojedinačni plasman'!$A$6:$G$155,7,FALSE)</f>
      </c>
      <c r="Q62" s="41"/>
      <c r="R62" s="42"/>
    </row>
    <row r="63" spans="2:18" s="34" customFormat="1" ht="15" customHeight="1">
      <c r="B63" s="35"/>
      <c r="C63" s="38"/>
      <c r="D63" s="37"/>
      <c r="E63" s="38"/>
      <c r="F63" s="39"/>
      <c r="G63" s="40"/>
      <c r="H63" s="41"/>
      <c r="I63" s="42"/>
      <c r="K63" s="35"/>
      <c r="L63" s="38"/>
      <c r="M63" s="37"/>
      <c r="N63" s="38"/>
      <c r="O63" s="39"/>
      <c r="P63" s="40"/>
      <c r="Q63" s="41"/>
      <c r="R63" s="42"/>
    </row>
    <row r="64" spans="2:18" s="34" customFormat="1" ht="15" customHeight="1">
      <c r="B64" s="35"/>
      <c r="C64" s="38"/>
      <c r="D64" s="37"/>
      <c r="E64" s="38"/>
      <c r="F64" s="39"/>
      <c r="G64" s="40"/>
      <c r="H64" s="41"/>
      <c r="I64" s="42"/>
      <c r="K64" s="35"/>
      <c r="L64" s="38"/>
      <c r="M64" s="37"/>
      <c r="N64" s="38"/>
      <c r="O64" s="39"/>
      <c r="P64" s="40"/>
      <c r="Q64" s="41"/>
      <c r="R64" s="42"/>
    </row>
    <row r="65" spans="2:18" ht="21" thickBot="1">
      <c r="B65" s="43" t="str">
        <f>IF(ISNONTEXT('[1]Ekipni plasman'!$B$13)=FALSE,'[1]Ekipni plasman'!$B$13,"")</f>
        <v>Drava Novo Virje</v>
      </c>
      <c r="C65" s="44"/>
      <c r="D65" s="45"/>
      <c r="E65" s="46">
        <f>VLOOKUP(B65,'[1]Ekipni plasman'!$B$6:$F$55,3,FALSE)</f>
        <v>1608</v>
      </c>
      <c r="F65" s="47">
        <f>VLOOKUP(B65,'[1]Ekipni plasman'!$B$6:$F$55,2,FALSE)</f>
        <v>25</v>
      </c>
      <c r="G65" s="48"/>
      <c r="H65" s="49"/>
      <c r="I65" s="50"/>
      <c r="J65" s="8"/>
      <c r="K65" s="43">
        <f>IF(ISNONTEXT('[1]Ekipni plasman'!$B$23)=FALSE,'[1]Ekipni plasman'!$B$23,"")</f>
      </c>
      <c r="L65" s="44"/>
      <c r="M65" s="45"/>
      <c r="N65" s="46">
        <f>VLOOKUP(K65,'[1]Ekipni plasman'!$B$6:$F$55,3,FALSE)</f>
      </c>
      <c r="O65" s="47">
        <f>VLOOKUP(K65,'[1]Ekipni plasman'!$B$6:$F$55,2,FALSE)</f>
      </c>
      <c r="P65" s="48"/>
      <c r="Q65" s="49"/>
      <c r="R65" s="50"/>
    </row>
    <row r="66" spans="2:9" ht="12" customHeight="1" thickBot="1">
      <c r="B66" s="2"/>
      <c r="D66" s="2"/>
      <c r="G66" s="2"/>
      <c r="H66" s="6"/>
      <c r="I66" s="2"/>
    </row>
    <row r="67" spans="2:18" s="34" customFormat="1" ht="15" customHeight="1">
      <c r="B67" s="26">
        <f>IF(ISNUMBER(D67)=TRUE,VLOOKUP(B72,'[1]Upis rezultata A sektora'!$D$2:$J$51,7,0),"")</f>
        <v>19</v>
      </c>
      <c r="C67" s="27" t="str">
        <f>VLOOKUP(B72,'[1]Upis rezultata A sektora'!$D$2:$E$51,2,FALSE)</f>
        <v>Roberto Čapek</v>
      </c>
      <c r="D67" s="28">
        <f>VLOOKUP(B72,'[1]Upis rezultata A sektora'!$D$2:$H$51,5,FALSE)</f>
        <v>7</v>
      </c>
      <c r="E67" s="29">
        <f>IF(AND(ISNUMBER(D67)=TRUE,ISNUMBER(F67)=TRUE),VLOOKUP(B72,'[1]Upis rezultata A sektora'!$D$2:$I$51,6,FALSE),"")</f>
        <v>380</v>
      </c>
      <c r="F67" s="30">
        <f>VLOOKUP(B72,'[1]Upis rezultata A sektora'!$D$2:G$51,4,FALSE)</f>
        <v>14</v>
      </c>
      <c r="G67" s="31">
        <f>VLOOKUP(C67,'[1]Pojedinačni plasman'!$A$6:$G$155,7,FALSE)</f>
        <v>40</v>
      </c>
      <c r="H67" s="32">
        <f>VLOOKUP(B72,'[1]Ekipni plasman'!$B$6:$F$55,5,FALSE)</f>
        <v>9</v>
      </c>
      <c r="I67" s="33"/>
      <c r="K67" s="26">
        <f>IF(ISNUMBER(M67)=TRUE,VLOOKUP(K72,'[1]Upis rezultata A sektora'!$D$2:$J$51,7,0),"")</f>
      </c>
      <c r="L67" s="27">
        <f>VLOOKUP(K72,'[1]Upis rezultata A sektora'!$D$2:$E$51,2,FALSE)</f>
      </c>
      <c r="M67" s="28">
        <f>VLOOKUP(K72,'[1]Upis rezultata A sektora'!$D$2:$H$51,5,FALSE)</f>
      </c>
      <c r="N67" s="29">
        <f>IF(AND(ISNUMBER(M67)=TRUE,ISNUMBER(O67)=TRUE),VLOOKUP(K72,'[1]Upis rezultata A sektora'!$D$2:$I$51,6,FALSE),"")</f>
      </c>
      <c r="O67" s="30">
        <f>VLOOKUP(K72,'[1]Upis rezultata A sektora'!$D$2:G$51,4,FALSE)</f>
      </c>
      <c r="P67" s="31">
        <f>VLOOKUP(L67,'[1]Pojedinačni plasman'!$A$6:$G$155,7,FALSE)</f>
      </c>
      <c r="Q67" s="32">
        <f>VLOOKUP(K72,'[1]Ekipni plasman'!$B$6:$F$55,5,FALSE)</f>
      </c>
      <c r="R67" s="33"/>
    </row>
    <row r="68" spans="2:18" s="34" customFormat="1" ht="15" customHeight="1">
      <c r="B68" s="35">
        <f>IF(ISNUMBER(D68)=TRUE,VLOOKUP(B72,'[1]Upis rezultata B sektora'!$D$2:$J$51,7,0),"")</f>
        <v>20</v>
      </c>
      <c r="C68" s="36" t="str">
        <f>VLOOKUP(B72,'[1]Upis rezultata B sektora'!$D$2:$E$51,2,FALSE)</f>
        <v>Dubravko Ruklin</v>
      </c>
      <c r="D68" s="37">
        <f>VLOOKUP(B72,'[1]Upis rezultata B sektora'!$D$2:$H$51,5,FALSE)</f>
        <v>7</v>
      </c>
      <c r="E68" s="38">
        <f>IF(AND(ISNUMBER(D68)=TRUE,ISNUMBER(F68)=TRUE),VLOOKUP(B72,'[1]Upis rezultata B sektora'!$D$2:$I$51,6,FALSE),"")</f>
        <v>520</v>
      </c>
      <c r="F68" s="39">
        <f>VLOOKUP(B72,'[1]Upis rezultata B sektora'!$D$2:G$51,4,FALSE)</f>
        <v>7</v>
      </c>
      <c r="G68" s="40">
        <f>VLOOKUP(C68,'[1]Pojedinačni plasman'!$A$6:$G$155,7,FALSE)</f>
        <v>21</v>
      </c>
      <c r="H68" s="41"/>
      <c r="I68" s="42"/>
      <c r="K68" s="35">
        <f>IF(ISNUMBER(M68)=TRUE,VLOOKUP(K72,'[1]Upis rezultata B sektora'!$D$2:$J$51,7,0),"")</f>
      </c>
      <c r="L68" s="36">
        <f>VLOOKUP(K72,'[1]Upis rezultata B sektora'!$D$2:$E$51,2,FALSE)</f>
      </c>
      <c r="M68" s="37">
        <f>VLOOKUP(K72,'[1]Upis rezultata B sektora'!$D$2:$H$51,5,FALSE)</f>
      </c>
      <c r="N68" s="38">
        <f>IF(AND(ISNUMBER(M68)=TRUE,ISNUMBER(O68)=TRUE),VLOOKUP(K72,'[1]Upis rezultata B sektora'!$D$2:$I$51,6,FALSE),"")</f>
      </c>
      <c r="O68" s="39">
        <f>VLOOKUP(K72,'[1]Upis rezultata B sektora'!$D$2:G$51,4,FALSE)</f>
      </c>
      <c r="P68" s="40">
        <f>VLOOKUP(L68,'[1]Pojedinačni plasman'!$A$6:$G$155,7,FALSE)</f>
      </c>
      <c r="Q68" s="41"/>
      <c r="R68" s="42"/>
    </row>
    <row r="69" spans="2:18" s="34" customFormat="1" ht="15" customHeight="1">
      <c r="B69" s="35">
        <f>IF(ISNUMBER(D69)=TRUE,VLOOKUP(B72,'[1]Upis rezultata C sektora'!$D$2:$J$51,7,0),"")</f>
        <v>21</v>
      </c>
      <c r="C69" s="36" t="str">
        <f>VLOOKUP(B72,'[1]Upis rezultata C sektora'!$D$2:$E$51,2,FALSE)</f>
        <v>Tvrtko Krešić</v>
      </c>
      <c r="D69" s="37">
        <f>VLOOKUP(B72,'[1]Upis rezultata C sektora'!$D$2:$H$51,5,FALSE)</f>
        <v>7</v>
      </c>
      <c r="E69" s="38">
        <f>IF(AND(ISNUMBER(D69)=TRUE,ISNUMBER(F69)=TRUE),VLOOKUP(B72,'[1]Upis rezultata C sektora'!$D$2:$I$51,6,FALSE),"")</f>
        <v>742</v>
      </c>
      <c r="F69" s="39">
        <f>VLOOKUP(B72,'[1]Upis rezultata C sektora'!$D$2:G$51,4,FALSE)</f>
        <v>5</v>
      </c>
      <c r="G69" s="40">
        <f>VLOOKUP(C69,'[1]Pojedinačni plasman'!$A$6:$G$155,7,FALSE)</f>
        <v>13</v>
      </c>
      <c r="H69" s="41"/>
      <c r="I69" s="42"/>
      <c r="K69" s="35">
        <f>IF(ISNUMBER(M69)=TRUE,VLOOKUP(K72,'[1]Upis rezultata C sektora'!$D$2:$J$51,7,0),"")</f>
      </c>
      <c r="L69" s="36">
        <f>VLOOKUP(K72,'[1]Upis rezultata C sektora'!$D$2:$E$51,2,FALSE)</f>
      </c>
      <c r="M69" s="37">
        <f>VLOOKUP(K72,'[1]Upis rezultata C sektora'!$D$2:$H$51,5,FALSE)</f>
      </c>
      <c r="N69" s="38">
        <f>IF(AND(ISNUMBER(M69)=TRUE,ISNUMBER(O69)=TRUE),VLOOKUP(K72,'[1]Upis rezultata C sektora'!$D$2:$I$51,6,FALSE),"")</f>
      </c>
      <c r="O69" s="39">
        <f>VLOOKUP(K72,'[1]Upis rezultata C sektora'!$D$2:G$51,4,FALSE)</f>
      </c>
      <c r="P69" s="40">
        <f>VLOOKUP(L69,'[1]Pojedinačni plasman'!$A$6:$G$155,7,FALSE)</f>
      </c>
      <c r="Q69" s="41"/>
      <c r="R69" s="42"/>
    </row>
    <row r="70" spans="2:18" s="34" customFormat="1" ht="15" customHeight="1">
      <c r="B70" s="35"/>
      <c r="C70" s="38"/>
      <c r="D70" s="37"/>
      <c r="E70" s="38"/>
      <c r="F70" s="39"/>
      <c r="G70" s="40"/>
      <c r="H70" s="41"/>
      <c r="I70" s="42"/>
      <c r="K70" s="35"/>
      <c r="L70" s="38"/>
      <c r="M70" s="37"/>
      <c r="N70" s="38"/>
      <c r="O70" s="39"/>
      <c r="P70" s="40"/>
      <c r="Q70" s="41"/>
      <c r="R70" s="42"/>
    </row>
    <row r="71" spans="2:18" s="34" customFormat="1" ht="15" customHeight="1">
      <c r="B71" s="35"/>
      <c r="C71" s="38"/>
      <c r="D71" s="37"/>
      <c r="E71" s="38"/>
      <c r="F71" s="39"/>
      <c r="G71" s="40"/>
      <c r="H71" s="41"/>
      <c r="I71" s="42"/>
      <c r="K71" s="35"/>
      <c r="L71" s="38"/>
      <c r="M71" s="37"/>
      <c r="N71" s="38"/>
      <c r="O71" s="39"/>
      <c r="P71" s="40"/>
      <c r="Q71" s="41"/>
      <c r="R71" s="42"/>
    </row>
    <row r="72" spans="2:18" ht="21" thickBot="1">
      <c r="B72" s="43" t="str">
        <f>IF(ISNONTEXT('[1]Ekipni plasman'!$B$14)=FALSE,'[1]Ekipni plasman'!$B$14,"")</f>
        <v>Križevci</v>
      </c>
      <c r="C72" s="44"/>
      <c r="D72" s="45"/>
      <c r="E72" s="46">
        <f>VLOOKUP(B72,'[1]Ekipni plasman'!$B$6:$F$55,3,FALSE)</f>
        <v>1642</v>
      </c>
      <c r="F72" s="47">
        <f>VLOOKUP(B72,'[1]Ekipni plasman'!$B$6:$F$55,2,FALSE)</f>
        <v>26</v>
      </c>
      <c r="G72" s="48"/>
      <c r="H72" s="49"/>
      <c r="I72" s="50"/>
      <c r="J72" s="8"/>
      <c r="K72" s="43">
        <f>IF(ISNONTEXT('[1]Ekipni plasman'!$B$24)=FALSE,'[1]Ekipni plasman'!$B$24,"")</f>
      </c>
      <c r="L72" s="44"/>
      <c r="M72" s="45"/>
      <c r="N72" s="46">
        <f>VLOOKUP(K72,'[1]Ekipni plasman'!$B$6:$F$55,3,FALSE)</f>
      </c>
      <c r="O72" s="47">
        <f>VLOOKUP(K72,'[1]Ekipni plasman'!$B$6:$F$55,2,FALSE)</f>
      </c>
      <c r="P72" s="48"/>
      <c r="Q72" s="49"/>
      <c r="R72" s="50"/>
    </row>
    <row r="73" spans="2:9" ht="12" customHeight="1" thickBot="1">
      <c r="B73" s="2"/>
      <c r="D73" s="2"/>
      <c r="G73" s="2"/>
      <c r="H73" s="6"/>
      <c r="I73" s="2"/>
    </row>
    <row r="74" spans="2:18" s="34" customFormat="1" ht="15" customHeight="1">
      <c r="B74" s="26">
        <f>IF(ISNUMBER(D74)=TRUE,VLOOKUP(B79,'[1]Upis rezultata A sektora'!$D$2:$J$51,7,0),"")</f>
        <v>43</v>
      </c>
      <c r="C74" s="27" t="str">
        <f>VLOOKUP(B79,'[1]Upis rezultata A sektora'!$D$2:$E$51,2,FALSE)</f>
        <v>Željko Kolarić</v>
      </c>
      <c r="D74" s="28">
        <f>VLOOKUP(B79,'[1]Upis rezultata A sektora'!$D$2:$H$51,5,FALSE)</f>
        <v>15</v>
      </c>
      <c r="E74" s="29">
        <f>IF(AND(ISNUMBER(D74)=TRUE,ISNUMBER(F74)=TRUE),VLOOKUP(B79,'[1]Upis rezultata A sektora'!$D$2:$I$51,6,FALSE),"")</f>
        <v>473</v>
      </c>
      <c r="F74" s="30">
        <f>VLOOKUP(B79,'[1]Upis rezultata A sektora'!$D$2:G$51,4,FALSE)</f>
        <v>11</v>
      </c>
      <c r="G74" s="31">
        <f>VLOOKUP(C74,'[1]Pojedinačni plasman'!$A$6:$G$155,7,FALSE)</f>
        <v>31</v>
      </c>
      <c r="H74" s="32">
        <f>VLOOKUP(B79,'[1]Ekipni plasman'!$B$6:$F$55,5,FALSE)</f>
        <v>10</v>
      </c>
      <c r="I74" s="33"/>
      <c r="K74" s="26">
        <f>IF(ISNUMBER(M74)=TRUE,VLOOKUP(K79,'[1]Upis rezultata A sektora'!$D$2:$J$51,7,0),"")</f>
      </c>
      <c r="L74" s="27">
        <f>VLOOKUP(K79,'[1]Upis rezultata A sektora'!$D$2:$E$51,2,FALSE)</f>
      </c>
      <c r="M74" s="28">
        <f>VLOOKUP(K79,'[1]Upis rezultata A sektora'!$D$2:$H$51,5,FALSE)</f>
      </c>
      <c r="N74" s="29">
        <f>IF(AND(ISNUMBER(M74)=TRUE,ISNUMBER(O74)=TRUE),VLOOKUP(K79,'[1]Upis rezultata A sektora'!$D$2:$I$51,6,FALSE),"")</f>
      </c>
      <c r="O74" s="30">
        <f>VLOOKUP(K79,'[1]Upis rezultata A sektora'!$D$2:G$51,4,FALSE)</f>
      </c>
      <c r="P74" s="31">
        <f>VLOOKUP(L74,'[1]Pojedinačni plasman'!$A$6:$G$155,7,FALSE)</f>
      </c>
      <c r="Q74" s="32">
        <f>VLOOKUP(K79,'[1]Ekipni plasman'!$B$6:$F$55,5,FALSE)</f>
      </c>
      <c r="R74" s="33"/>
    </row>
    <row r="75" spans="2:18" s="34" customFormat="1" ht="15" customHeight="1">
      <c r="B75" s="35">
        <f>IF(ISNUMBER(D75)=TRUE,VLOOKUP(B79,'[1]Upis rezultata B sektora'!$D$2:$J$51,7,0),"")</f>
        <v>44</v>
      </c>
      <c r="C75" s="36" t="str">
        <f>VLOOKUP(B79,'[1]Upis rezultata B sektora'!$D$2:$E$51,2,FALSE)</f>
        <v>Damir Lazar</v>
      </c>
      <c r="D75" s="37">
        <f>VLOOKUP(B79,'[1]Upis rezultata B sektora'!$D$2:$H$51,5,FALSE)</f>
        <v>15</v>
      </c>
      <c r="E75" s="38">
        <f>IF(AND(ISNUMBER(D75)=TRUE,ISNUMBER(F75)=TRUE),VLOOKUP(B79,'[1]Upis rezultata B sektora'!$D$2:$I$51,6,FALSE),"")</f>
        <v>776</v>
      </c>
      <c r="F75" s="39">
        <f>VLOOKUP(B79,'[1]Upis rezultata B sektora'!$D$2:G$51,4,FALSE)</f>
        <v>4</v>
      </c>
      <c r="G75" s="40">
        <f>VLOOKUP(C75,'[1]Pojedinačni plasman'!$A$6:$G$155,7,FALSE)</f>
        <v>11</v>
      </c>
      <c r="H75" s="41"/>
      <c r="I75" s="42"/>
      <c r="K75" s="35">
        <f>IF(ISNUMBER(M75)=TRUE,VLOOKUP(K79,'[1]Upis rezultata B sektora'!$D$2:$J$51,7,0),"")</f>
      </c>
      <c r="L75" s="36">
        <f>VLOOKUP(K79,'[1]Upis rezultata B sektora'!$D$2:$E$51,2,FALSE)</f>
      </c>
      <c r="M75" s="37">
        <f>VLOOKUP(K79,'[1]Upis rezultata B sektora'!$D$2:$H$51,5,FALSE)</f>
      </c>
      <c r="N75" s="38">
        <f>IF(AND(ISNUMBER(M75)=TRUE,ISNUMBER(O75)=TRUE),VLOOKUP(K79,'[1]Upis rezultata B sektora'!$D$2:$I$51,6,FALSE),"")</f>
      </c>
      <c r="O75" s="39">
        <f>VLOOKUP(K79,'[1]Upis rezultata B sektora'!$D$2:G$51,4,FALSE)</f>
      </c>
      <c r="P75" s="40">
        <f>VLOOKUP(L75,'[1]Pojedinačni plasman'!$A$6:$G$155,7,FALSE)</f>
      </c>
      <c r="Q75" s="41"/>
      <c r="R75" s="42"/>
    </row>
    <row r="76" spans="2:18" s="34" customFormat="1" ht="15" customHeight="1">
      <c r="B76" s="35">
        <f>IF(ISNUMBER(D76)=TRUE,VLOOKUP(B79,'[1]Upis rezultata C sektora'!$D$2:$J$51,7,0),"")</f>
        <v>45</v>
      </c>
      <c r="C76" s="36" t="str">
        <f>VLOOKUP(B79,'[1]Upis rezultata C sektora'!$D$2:$E$51,2,FALSE)</f>
        <v>Branko Dolenec</v>
      </c>
      <c r="D76" s="37">
        <f>VLOOKUP(B79,'[1]Upis rezultata C sektora'!$D$2:$H$51,5,FALSE)</f>
        <v>15</v>
      </c>
      <c r="E76" s="38">
        <f>IF(AND(ISNUMBER(D76)=TRUE,ISNUMBER(F76)=TRUE),VLOOKUP(B79,'[1]Upis rezultata C sektora'!$D$2:$I$51,6,FALSE),"")</f>
        <v>323</v>
      </c>
      <c r="F76" s="39">
        <f>VLOOKUP(B79,'[1]Upis rezultata C sektora'!$D$2:G$51,4,FALSE)</f>
        <v>14</v>
      </c>
      <c r="G76" s="40">
        <f>VLOOKUP(C76,'[1]Pojedinačni plasman'!$A$6:$G$155,7,FALSE)</f>
        <v>41</v>
      </c>
      <c r="H76" s="41"/>
      <c r="I76" s="42"/>
      <c r="K76" s="35">
        <f>IF(ISNUMBER(M76)=TRUE,VLOOKUP(K79,'[1]Upis rezultata C sektora'!$D$2:$J$51,7,0),"")</f>
      </c>
      <c r="L76" s="36">
        <f>VLOOKUP(K79,'[1]Upis rezultata C sektora'!$D$2:$E$51,2,FALSE)</f>
      </c>
      <c r="M76" s="37">
        <f>VLOOKUP(K79,'[1]Upis rezultata C sektora'!$D$2:$H$51,5,FALSE)</f>
      </c>
      <c r="N76" s="38">
        <f>IF(AND(ISNUMBER(M76)=TRUE,ISNUMBER(O76)=TRUE),VLOOKUP(K79,'[1]Upis rezultata C sektora'!$D$2:$I$51,6,FALSE),"")</f>
      </c>
      <c r="O76" s="39">
        <f>VLOOKUP(K79,'[1]Upis rezultata C sektora'!$D$2:G$51,4,FALSE)</f>
      </c>
      <c r="P76" s="40">
        <f>VLOOKUP(L76,'[1]Pojedinačni plasman'!$A$6:$G$155,7,FALSE)</f>
      </c>
      <c r="Q76" s="41"/>
      <c r="R76" s="42"/>
    </row>
    <row r="77" spans="2:18" s="34" customFormat="1" ht="15" customHeight="1">
      <c r="B77" s="35"/>
      <c r="C77" s="38"/>
      <c r="D77" s="37"/>
      <c r="E77" s="38"/>
      <c r="F77" s="39"/>
      <c r="G77" s="40"/>
      <c r="H77" s="41"/>
      <c r="I77" s="42"/>
      <c r="K77" s="35"/>
      <c r="L77" s="38"/>
      <c r="M77" s="37"/>
      <c r="N77" s="38"/>
      <c r="O77" s="39"/>
      <c r="P77" s="40"/>
      <c r="Q77" s="41"/>
      <c r="R77" s="42"/>
    </row>
    <row r="78" spans="2:18" s="34" customFormat="1" ht="15" customHeight="1">
      <c r="B78" s="35"/>
      <c r="C78" s="38"/>
      <c r="D78" s="37"/>
      <c r="E78" s="38"/>
      <c r="F78" s="39"/>
      <c r="G78" s="40"/>
      <c r="H78" s="41"/>
      <c r="I78" s="42"/>
      <c r="K78" s="35"/>
      <c r="L78" s="38"/>
      <c r="M78" s="37"/>
      <c r="N78" s="38"/>
      <c r="O78" s="39"/>
      <c r="P78" s="40"/>
      <c r="Q78" s="41"/>
      <c r="R78" s="42"/>
    </row>
    <row r="79" spans="2:18" ht="21" thickBot="1">
      <c r="B79" s="43" t="str">
        <f>IF(ISNONTEXT('[1]Ekipni plasman'!$B$15)=FALSE,'[1]Ekipni plasman'!$B$15,"")</f>
        <v>Koprivnica</v>
      </c>
      <c r="C79" s="44"/>
      <c r="D79" s="45"/>
      <c r="E79" s="46">
        <f>VLOOKUP(B79,'[1]Ekipni plasman'!$B$6:$F$55,3,FALSE)</f>
        <v>1572</v>
      </c>
      <c r="F79" s="47">
        <f>VLOOKUP(B79,'[1]Ekipni plasman'!$B$6:$F$55,2,FALSE)</f>
        <v>29</v>
      </c>
      <c r="G79" s="48"/>
      <c r="H79" s="49"/>
      <c r="I79" s="50"/>
      <c r="J79" s="8"/>
      <c r="K79" s="43">
        <f>IF(ISNONTEXT('[1]Ekipni plasman'!$B$25)=FALSE,'[1]Ekipni plasman'!$B$25,"")</f>
      </c>
      <c r="L79" s="44"/>
      <c r="M79" s="45"/>
      <c r="N79" s="46">
        <f>VLOOKUP(K79,'[1]Ekipni plasman'!$B$6:$F$55,3,FALSE)</f>
      </c>
      <c r="O79" s="47">
        <f>VLOOKUP(K79,'[1]Ekipni plasman'!$B$6:$F$55,2,FALSE)</f>
      </c>
      <c r="P79" s="48"/>
      <c r="Q79" s="49"/>
      <c r="R79" s="50"/>
    </row>
    <row r="81" spans="2:17" s="34" customFormat="1" ht="15">
      <c r="B81" s="51"/>
      <c r="C81" s="51" t="s">
        <v>13</v>
      </c>
      <c r="D81" s="51"/>
      <c r="F81" s="3"/>
      <c r="G81" s="51" t="s">
        <v>14</v>
      </c>
      <c r="H81" s="51"/>
      <c r="I81" s="51"/>
      <c r="L81" s="51" t="s">
        <v>15</v>
      </c>
      <c r="O81" s="3"/>
      <c r="P81" s="51" t="s">
        <v>16</v>
      </c>
      <c r="Q81" s="51" t="str">
        <f>IF(ISNUMBER($H$175)=TRUE,"1/3",IF(ISNUMBER($Q$93)=TRUE,"1/2",IF(ISNUMBER($H$11)=TRUE,"1/1","")))</f>
        <v>1/1</v>
      </c>
    </row>
    <row r="82" spans="2:15" s="34" customFormat="1" ht="15">
      <c r="B82" s="51"/>
      <c r="C82" s="51" t="str">
        <f>IF(ISBLANK('[1]Organizacija natjecanja'!$H$20)=TRUE,"",'[1]Organizacija natjecanja'!$H$20)</f>
        <v>Bojan Kovačić</v>
      </c>
      <c r="D82" s="51"/>
      <c r="F82" s="3"/>
      <c r="G82" s="51" t="str">
        <f>IF(ISBLANK('[1]Organizacija natjecanja'!$H$16)=TRUE,"",'[1]Organizacija natjecanja'!$H$16)</f>
        <v>Ivica Lovriša</v>
      </c>
      <c r="H82" s="51"/>
      <c r="I82" s="51"/>
      <c r="L82" s="51" t="str">
        <f>IF(ISBLANK('[1]Organizacija natjecanja'!$H$18)=TRUE,"",'[1]Organizacija natjecanja'!$H$18)</f>
        <v>Ivica Vrabec</v>
      </c>
      <c r="O82" s="3"/>
    </row>
    <row r="83" spans="2:15" s="34" customFormat="1" ht="15">
      <c r="B83" s="51"/>
      <c r="C83" s="51"/>
      <c r="D83" s="51"/>
      <c r="F83" s="3"/>
      <c r="G83" s="51"/>
      <c r="H83" s="51"/>
      <c r="I83" s="51"/>
      <c r="L83" s="51"/>
      <c r="O83" s="3"/>
    </row>
    <row r="84" spans="2:15" s="34" customFormat="1" ht="15">
      <c r="B84" s="51"/>
      <c r="C84" s="51"/>
      <c r="D84" s="51"/>
      <c r="F84" s="3"/>
      <c r="G84" s="51"/>
      <c r="H84" s="51"/>
      <c r="I84" s="51"/>
      <c r="L84" s="51"/>
      <c r="O84" s="3"/>
    </row>
    <row r="85" spans="2:15" s="34" customFormat="1" ht="18">
      <c r="B85" s="51"/>
      <c r="C85" s="51"/>
      <c r="D85" s="7" t="s">
        <v>0</v>
      </c>
      <c r="F85" s="3"/>
      <c r="G85" s="51"/>
      <c r="H85" s="51"/>
      <c r="I85" s="51"/>
      <c r="L85" s="51"/>
      <c r="O85" s="3"/>
    </row>
    <row r="86" spans="2:15" s="34" customFormat="1" ht="18">
      <c r="B86" s="51"/>
      <c r="C86" s="51"/>
      <c r="D86" s="7" t="s">
        <v>1</v>
      </c>
      <c r="F86" s="3"/>
      <c r="G86" s="51"/>
      <c r="H86" s="51"/>
      <c r="I86" s="51"/>
      <c r="L86" s="51"/>
      <c r="O86" s="3"/>
    </row>
    <row r="87" spans="2:15" s="34" customFormat="1" ht="15">
      <c r="B87" s="51"/>
      <c r="C87" s="51"/>
      <c r="D87" s="51"/>
      <c r="F87" s="3"/>
      <c r="G87" s="51"/>
      <c r="H87" s="51"/>
      <c r="I87" s="51"/>
      <c r="L87" s="51"/>
      <c r="O87" s="3"/>
    </row>
    <row r="88" spans="2:18" ht="26.25">
      <c r="B88" s="9" t="s">
        <v>2</v>
      </c>
      <c r="C88" s="8"/>
      <c r="D88" s="7"/>
      <c r="E88" s="8"/>
      <c r="F88" s="10"/>
      <c r="G88" s="7"/>
      <c r="H88" s="11"/>
      <c r="I88" s="7"/>
      <c r="J88" s="12" t="str">
        <f>IF(ISNONTEXT('[1]Organizacija natjecanja'!H$2)=TRUE,"",'[1]Organizacija natjecanja'!H$2)</f>
        <v>KUP Županije</v>
      </c>
      <c r="K88" s="8"/>
      <c r="L88" s="8"/>
      <c r="M88" s="8"/>
      <c r="N88" s="8"/>
      <c r="O88" s="10"/>
      <c r="P88" s="8"/>
      <c r="Q88" s="13"/>
      <c r="R88" s="8"/>
    </row>
    <row r="89" spans="2:18" ht="18">
      <c r="B89" s="14" t="s">
        <v>3</v>
      </c>
      <c r="C89" s="15"/>
      <c r="D89" s="16"/>
      <c r="E89" s="16" t="str">
        <f>IF(ISNONTEXT('[1]Organizacija natjecanja'!H$4)=TRUE,"",'[1]Organizacija natjecanja'!H$4)</f>
        <v>Jezero, Šoderica</v>
      </c>
      <c r="F89" s="10"/>
      <c r="G89" s="16"/>
      <c r="H89" s="17"/>
      <c r="I89" s="14" t="s">
        <v>4</v>
      </c>
      <c r="J89" s="15"/>
      <c r="K89" s="15" t="str">
        <f>IF(ISNONTEXT('[1]Organizacija natjecanja'!H$5)=TRUE,"",'[1]Organizacija natjecanja'!H$5)</f>
        <v>Šoderica 11.05.2014</v>
      </c>
      <c r="L89" s="15"/>
      <c r="M89" s="15"/>
      <c r="N89" s="15"/>
      <c r="O89" s="10" t="s">
        <v>5</v>
      </c>
      <c r="P89" s="18" t="str">
        <f>IF(ISNONTEXT('[1]Organizacija natjecanja'!H$9)=TRUE,"",'[1]Organizacija natjecanja'!H$9)</f>
        <v>SENIORI</v>
      </c>
      <c r="R89" s="15"/>
    </row>
    <row r="90" ht="12" customHeight="1" thickBot="1">
      <c r="J90" s="19"/>
    </row>
    <row r="91" spans="2:18" s="52" customFormat="1" ht="26.25" customHeight="1" thickBot="1">
      <c r="B91" s="20" t="s">
        <v>6</v>
      </c>
      <c r="C91" s="21" t="s">
        <v>7</v>
      </c>
      <c r="D91" s="21" t="s">
        <v>8</v>
      </c>
      <c r="E91" s="21" t="s">
        <v>9</v>
      </c>
      <c r="F91" s="22" t="s">
        <v>10</v>
      </c>
      <c r="G91" s="21" t="s">
        <v>11</v>
      </c>
      <c r="H91" s="23" t="s">
        <v>12</v>
      </c>
      <c r="I91" s="24"/>
      <c r="J91" s="25"/>
      <c r="K91" s="20" t="s">
        <v>6</v>
      </c>
      <c r="L91" s="21" t="s">
        <v>7</v>
      </c>
      <c r="M91" s="21" t="s">
        <v>8</v>
      </c>
      <c r="N91" s="21" t="s">
        <v>9</v>
      </c>
      <c r="O91" s="22" t="s">
        <v>10</v>
      </c>
      <c r="P91" s="21" t="s">
        <v>11</v>
      </c>
      <c r="Q91" s="23" t="s">
        <v>12</v>
      </c>
      <c r="R91" s="24"/>
    </row>
    <row r="92" spans="3:18" ht="12" customHeight="1" thickBot="1">
      <c r="C92" s="2">
        <f>IF(ISNONTEXT($B$16)=FALSE,"",VLOOKUP(B98,'[1]Pojedinačni plasman'!$A$6:$G$140,1,FALSE))</f>
      </c>
      <c r="K92" s="1"/>
      <c r="M92" s="1"/>
      <c r="P92" s="1"/>
      <c r="Q92" s="4"/>
      <c r="R92" s="1"/>
    </row>
    <row r="93" spans="2:18" s="34" customFormat="1" ht="15" customHeight="1">
      <c r="B93" s="26">
        <f>IF(ISNUMBER(D93)=TRUE,VLOOKUP(B98,'[1]Upis rezultata A sektora'!$D$2:$J$51,7,0),"")</f>
      </c>
      <c r="C93" s="27">
        <f>VLOOKUP(B98,'[1]Upis rezultata A sektora'!$D$2:$E$51,2,FALSE)</f>
      </c>
      <c r="D93" s="28">
        <f>VLOOKUP(B98,'[1]Upis rezultata A sektora'!$D$2:$H$51,5,FALSE)</f>
      </c>
      <c r="E93" s="29">
        <f>IF(AND(ISNUMBER(D93)=TRUE,ISNUMBER(F93)=TRUE),VLOOKUP(B98,'[1]Upis rezultata A sektora'!$D$2:$I$51,6,FALSE),"")</f>
      </c>
      <c r="F93" s="30">
        <f>VLOOKUP(B98,'[1]Upis rezultata A sektora'!D$2:$G$51,4,FALSE)</f>
      </c>
      <c r="G93" s="31">
        <f>VLOOKUP(C93,'[1]Pojedinačni plasman'!$A$6:$G$155,7,FALSE)</f>
      </c>
      <c r="H93" s="32">
        <f>VLOOKUP(B98,'[1]Ekipni plasman'!$B$6:$F$55,5,FALSE)</f>
      </c>
      <c r="I93" s="33"/>
      <c r="K93" s="26">
        <f>IF(ISNUMBER(M93)=TRUE,VLOOKUP(K98,'[1]Upis rezultata A sektora'!$D$2:$J$51,7,0),"")</f>
      </c>
      <c r="L93" s="27">
        <f>VLOOKUP(K98,'[1]Upis rezultata A sektora'!$D$2:$E$51,2,FALSE)</f>
      </c>
      <c r="M93" s="28">
        <f>VLOOKUP(K98,'[1]Upis rezultata A sektora'!$D$2:$H$51,5,FALSE)</f>
      </c>
      <c r="N93" s="29">
        <f>IF(AND(ISNUMBER(M93)=TRUE,ISNUMBER(O93)=TRUE),VLOOKUP(K98,'[1]Upis rezultata A sektora'!$D$2:$I$51,6,FALSE),"")</f>
      </c>
      <c r="O93" s="30">
        <f>VLOOKUP(K98,'[1]Upis rezultata A sektora'!D$2:$G$51,4,FALSE)</f>
      </c>
      <c r="P93" s="31">
        <f>VLOOKUP(L93,'[1]Pojedinačni plasman'!$A$6:$G$155,7,FALSE)</f>
      </c>
      <c r="Q93" s="32">
        <f>VLOOKUP(K98,'[1]Ekipni plasman'!$B$6:$F$55,5,FALSE)</f>
      </c>
      <c r="R93" s="33"/>
    </row>
    <row r="94" spans="2:18" s="34" customFormat="1" ht="15" customHeight="1">
      <c r="B94" s="35">
        <f>IF(ISNUMBER(D94)=TRUE,VLOOKUP(B98,'[1]Upis rezultata B sektora'!$D$2:$J$51,7,0),"")</f>
      </c>
      <c r="C94" s="36">
        <f>VLOOKUP(B98,'[1]Upis rezultata B sektora'!$D$2:$E$51,2,FALSE)</f>
      </c>
      <c r="D94" s="37">
        <f>VLOOKUP(B98,'[1]Upis rezultata B sektora'!$D$2:$H$51,5,FALSE)</f>
      </c>
      <c r="E94" s="38">
        <f>IF(AND(ISNUMBER(D94)=TRUE,ISNUMBER(F94)=TRUE),VLOOKUP(B98,'[1]Upis rezultata B sektora'!$D$2:$I$51,6,FALSE),"")</f>
      </c>
      <c r="F94" s="39">
        <f>VLOOKUP(B98,'[1]Upis rezultata B sektora'!D$2:$G$51,4,FALSE)</f>
      </c>
      <c r="G94" s="40">
        <f>VLOOKUP(C94,'[1]Pojedinačni plasman'!$A$6:$G$155,7,FALSE)</f>
      </c>
      <c r="H94" s="41"/>
      <c r="I94" s="42"/>
      <c r="K94" s="35">
        <f>IF(ISNUMBER(M94)=TRUE,VLOOKUP(K98,'[1]Upis rezultata B sektora'!$D$2:$J$51,7,0),"")</f>
      </c>
      <c r="L94" s="36">
        <f>VLOOKUP(K98,'[1]Upis rezultata B sektora'!$D$2:$E$51,2,FALSE)</f>
      </c>
      <c r="M94" s="37">
        <f>VLOOKUP(K98,'[1]Upis rezultata B sektora'!$D$2:$H$51,5,FALSE)</f>
      </c>
      <c r="N94" s="38">
        <f>IF(AND(ISNUMBER(M94)=TRUE,ISNUMBER(O94)=TRUE),VLOOKUP(K98,'[1]Upis rezultata B sektora'!$D$2:$I$51,6,FALSE),"")</f>
      </c>
      <c r="O94" s="39">
        <f>VLOOKUP(K98,'[1]Upis rezultata B sektora'!D$2:$G$51,4,FALSE)</f>
      </c>
      <c r="P94" s="40">
        <f>VLOOKUP(L94,'[1]Pojedinačni plasman'!$A$6:$G$155,7,FALSE)</f>
      </c>
      <c r="Q94" s="41"/>
      <c r="R94" s="42"/>
    </row>
    <row r="95" spans="2:18" s="34" customFormat="1" ht="15" customHeight="1">
      <c r="B95" s="35">
        <f>IF(ISNUMBER(D95)=TRUE,VLOOKUP(B98,'[1]Upis rezultata C sektora'!$D$2:$J$51,7,0),"")</f>
      </c>
      <c r="C95" s="36">
        <f>VLOOKUP(B98,'[1]Upis rezultata C sektora'!$D$2:$E$51,2,FALSE)</f>
      </c>
      <c r="D95" s="37">
        <f>VLOOKUP(B98,'[1]Upis rezultata C sektora'!$D$2:$H$51,5,FALSE)</f>
      </c>
      <c r="E95" s="38">
        <f>IF(AND(ISNUMBER(D95)=TRUE,ISNUMBER(F95)=TRUE),VLOOKUP(B98,'[1]Upis rezultata C sektora'!$D$2:$I$51,6,FALSE),"")</f>
      </c>
      <c r="F95" s="39">
        <f>VLOOKUP(B98,'[1]Upis rezultata C sektora'!D$2:$G$51,4,FALSE)</f>
      </c>
      <c r="G95" s="40">
        <f>VLOOKUP(C95,'[1]Pojedinačni plasman'!$A$6:$G$155,7,FALSE)</f>
      </c>
      <c r="H95" s="41"/>
      <c r="I95" s="42"/>
      <c r="K95" s="35">
        <f>IF(ISNUMBER(M95)=TRUE,VLOOKUP(K98,'[1]Upis rezultata C sektora'!$D$2:$J$51,7,0),"")</f>
      </c>
      <c r="L95" s="36">
        <f>VLOOKUP(K98,'[1]Upis rezultata C sektora'!$D$2:$E$51,2,FALSE)</f>
      </c>
      <c r="M95" s="37">
        <f>VLOOKUP(K98,'[1]Upis rezultata C sektora'!$D$2:$H$51,5,FALSE)</f>
      </c>
      <c r="N95" s="38">
        <f>IF(AND(ISNUMBER(M95)=TRUE,ISNUMBER(O95)=TRUE),VLOOKUP(K98,'[1]Upis rezultata C sektora'!$D$2:$I$51,6,FALSE),"")</f>
      </c>
      <c r="O95" s="39">
        <f>VLOOKUP(K98,'[1]Upis rezultata C sektora'!D$2:$G$51,4,FALSE)</f>
      </c>
      <c r="P95" s="40">
        <f>VLOOKUP(L95,'[1]Pojedinačni plasman'!$A$6:$G$155,7,FALSE)</f>
      </c>
      <c r="Q95" s="41"/>
      <c r="R95" s="42"/>
    </row>
    <row r="96" spans="2:18" s="34" customFormat="1" ht="15" customHeight="1">
      <c r="B96" s="35"/>
      <c r="C96" s="38"/>
      <c r="D96" s="37"/>
      <c r="E96" s="38"/>
      <c r="F96" s="39"/>
      <c r="G96" s="40"/>
      <c r="H96" s="41"/>
      <c r="I96" s="42"/>
      <c r="K96" s="35"/>
      <c r="L96" s="38"/>
      <c r="M96" s="37"/>
      <c r="N96" s="38"/>
      <c r="O96" s="39"/>
      <c r="P96" s="40"/>
      <c r="Q96" s="41"/>
      <c r="R96" s="42"/>
    </row>
    <row r="97" spans="2:18" s="34" customFormat="1" ht="15" customHeight="1">
      <c r="B97" s="35"/>
      <c r="C97" s="38"/>
      <c r="D97" s="37"/>
      <c r="E97" s="38"/>
      <c r="F97" s="39"/>
      <c r="G97" s="40"/>
      <c r="H97" s="41"/>
      <c r="I97" s="42"/>
      <c r="K97" s="35"/>
      <c r="L97" s="38"/>
      <c r="M97" s="37"/>
      <c r="N97" s="38"/>
      <c r="O97" s="39"/>
      <c r="P97" s="40"/>
      <c r="Q97" s="41"/>
      <c r="R97" s="42"/>
    </row>
    <row r="98" spans="2:18" ht="21" thickBot="1">
      <c r="B98" s="43">
        <f>IF(ISNONTEXT('[1]Ekipni plasman'!$B$26)=FALSE,'[1]Ekipni plasman'!$B$26,"")</f>
      </c>
      <c r="C98" s="44"/>
      <c r="D98" s="45"/>
      <c r="E98" s="46">
        <f>VLOOKUP(B98,'[1]Ekipni plasman'!$B$6:$F$55,3,FALSE)</f>
      </c>
      <c r="F98" s="47">
        <f>VLOOKUP(B98,'[1]Ekipni plasman'!$B$6:$F$55,2,FALSE)</f>
      </c>
      <c r="G98" s="48"/>
      <c r="H98" s="49"/>
      <c r="I98" s="50"/>
      <c r="J98" s="8"/>
      <c r="K98" s="43">
        <f>IF(ISNONTEXT('[1]Ekipni plasman'!$B$36)=FALSE,'[1]Ekipni plasman'!$B$36,"")</f>
      </c>
      <c r="L98" s="44"/>
      <c r="M98" s="45"/>
      <c r="N98" s="46">
        <f>VLOOKUP(K98,'[1]Ekipni plasman'!$B$6:$F$55,3,FALSE)</f>
      </c>
      <c r="O98" s="47">
        <f>VLOOKUP(K98,'[1]Ekipni plasman'!$B$6:$F$55,2,FALSE)</f>
      </c>
      <c r="P98" s="48"/>
      <c r="Q98" s="49"/>
      <c r="R98" s="50"/>
    </row>
    <row r="99" spans="11:18" ht="12" customHeight="1" thickBot="1">
      <c r="K99" s="1"/>
      <c r="M99" s="1"/>
      <c r="P99" s="1"/>
      <c r="Q99" s="4"/>
      <c r="R99" s="1"/>
    </row>
    <row r="100" spans="2:18" s="34" customFormat="1" ht="15" customHeight="1">
      <c r="B100" s="26">
        <f>IF(ISNUMBER(D100)=TRUE,VLOOKUP(B105,'[1]Upis rezultata A sektora'!$D$2:$J$51,7,0),"")</f>
      </c>
      <c r="C100" s="27">
        <f>VLOOKUP(B105,'[1]Upis rezultata A sektora'!$D$2:$E$51,2,FALSE)</f>
      </c>
      <c r="D100" s="28">
        <f>VLOOKUP(B105,'[1]Upis rezultata A sektora'!$D$2:$H$51,5,FALSE)</f>
      </c>
      <c r="E100" s="29">
        <f>IF(AND(ISNUMBER(D100)=TRUE,ISNUMBER(F100)=TRUE),VLOOKUP(B105,'[1]Upis rezultata A sektora'!$D$2:$I$51,6,FALSE),"")</f>
      </c>
      <c r="F100" s="30">
        <f>VLOOKUP(B105,'[1]Upis rezultata A sektora'!D$2:$G$51,4,FALSE)</f>
      </c>
      <c r="G100" s="31">
        <f>VLOOKUP(C100,'[1]Pojedinačni plasman'!$A$6:$G$155,7,FALSE)</f>
      </c>
      <c r="H100" s="32">
        <f>VLOOKUP(B105,'[1]Ekipni plasman'!$B$6:$F$55,5,FALSE)</f>
      </c>
      <c r="I100" s="33"/>
      <c r="K100" s="26">
        <f>IF(ISNUMBER(M100)=TRUE,VLOOKUP(K105,'[1]Upis rezultata A sektora'!$D$2:$J$51,7,0),"")</f>
      </c>
      <c r="L100" s="27">
        <f>VLOOKUP(K105,'[1]Upis rezultata A sektora'!$D$2:$E$51,2,FALSE)</f>
      </c>
      <c r="M100" s="28">
        <f>VLOOKUP(K105,'[1]Upis rezultata A sektora'!$D$2:$H$51,5,FALSE)</f>
      </c>
      <c r="N100" s="29">
        <f>IF(AND(ISNUMBER(M100)=TRUE,ISNUMBER(O100)=TRUE),VLOOKUP(K105,'[1]Upis rezultata A sektora'!$D$2:$I$51,6,FALSE),"")</f>
      </c>
      <c r="O100" s="30">
        <f>VLOOKUP(K105,'[1]Upis rezultata A sektora'!D$2:$G$51,4,FALSE)</f>
      </c>
      <c r="P100" s="31">
        <f>VLOOKUP(L100,'[1]Pojedinačni plasman'!$A$6:$G$155,7,FALSE)</f>
      </c>
      <c r="Q100" s="32">
        <f>VLOOKUP(K105,'[1]Ekipni plasman'!$B$6:$F$55,5,FALSE)</f>
      </c>
      <c r="R100" s="33"/>
    </row>
    <row r="101" spans="2:18" s="34" customFormat="1" ht="15" customHeight="1">
      <c r="B101" s="35">
        <f>IF(ISNUMBER(D101)=TRUE,VLOOKUP(B105,'[1]Upis rezultata B sektora'!$D$2:$J$51,7,0),"")</f>
      </c>
      <c r="C101" s="36">
        <f>VLOOKUP(B105,'[1]Upis rezultata B sektora'!$D$2:$E$51,2,FALSE)</f>
      </c>
      <c r="D101" s="37">
        <f>VLOOKUP(B105,'[1]Upis rezultata B sektora'!$D$2:$H$51,5,FALSE)</f>
      </c>
      <c r="E101" s="38">
        <f>IF(AND(ISNUMBER(D101)=TRUE,ISNUMBER(F101)=TRUE),VLOOKUP(B105,'[1]Upis rezultata B sektora'!$D$2:$I$51,6,FALSE),"")</f>
      </c>
      <c r="F101" s="39">
        <f>VLOOKUP(B105,'[1]Upis rezultata B sektora'!D$2:$G$51,4,FALSE)</f>
      </c>
      <c r="G101" s="40">
        <f>VLOOKUP(C101,'[1]Pojedinačni plasman'!$A$6:$G$155,7,FALSE)</f>
      </c>
      <c r="H101" s="41"/>
      <c r="I101" s="42"/>
      <c r="K101" s="35">
        <f>IF(ISNUMBER(M101)=TRUE,VLOOKUP(K105,'[1]Upis rezultata B sektora'!$D$2:$J$51,7,0),"")</f>
      </c>
      <c r="L101" s="36">
        <f>VLOOKUP(K105,'[1]Upis rezultata B sektora'!$D$2:$E$51,2,FALSE)</f>
      </c>
      <c r="M101" s="37">
        <f>VLOOKUP(K105,'[1]Upis rezultata B sektora'!$D$2:$H$51,5,FALSE)</f>
      </c>
      <c r="N101" s="38">
        <f>IF(AND(ISNUMBER(M101)=TRUE,ISNUMBER(O101)=TRUE),VLOOKUP(K105,'[1]Upis rezultata B sektora'!$D$2:$I$51,6,FALSE),"")</f>
      </c>
      <c r="O101" s="39">
        <f>VLOOKUP(K105,'[1]Upis rezultata B sektora'!D$2:$G$51,4,FALSE)</f>
      </c>
      <c r="P101" s="40">
        <f>VLOOKUP(L101,'[1]Pojedinačni plasman'!$A$6:$G$155,7,FALSE)</f>
      </c>
      <c r="Q101" s="41"/>
      <c r="R101" s="42"/>
    </row>
    <row r="102" spans="2:18" s="34" customFormat="1" ht="15" customHeight="1">
      <c r="B102" s="35">
        <f>IF(ISNUMBER(D102)=TRUE,VLOOKUP(B105,'[1]Upis rezultata C sektora'!$D$2:$J$51,7,0),"")</f>
      </c>
      <c r="C102" s="36">
        <f>VLOOKUP(B105,'[1]Upis rezultata C sektora'!$D$2:$E$51,2,FALSE)</f>
      </c>
      <c r="D102" s="37">
        <f>VLOOKUP(B105,'[1]Upis rezultata C sektora'!$D$2:$H$51,5,FALSE)</f>
      </c>
      <c r="E102" s="38">
        <f>IF(AND(ISNUMBER(D102)=TRUE,ISNUMBER(F102)=TRUE),VLOOKUP(B105,'[1]Upis rezultata C sektora'!$D$2:$I$51,6,FALSE),"")</f>
      </c>
      <c r="F102" s="39">
        <f>VLOOKUP(B105,'[1]Upis rezultata C sektora'!D$2:$G$51,4,FALSE)</f>
      </c>
      <c r="G102" s="40">
        <f>VLOOKUP(C102,'[1]Pojedinačni plasman'!$A$6:$G$155,7,FALSE)</f>
      </c>
      <c r="H102" s="41"/>
      <c r="I102" s="42"/>
      <c r="K102" s="35">
        <f>IF(ISNUMBER(M102)=TRUE,VLOOKUP(K105,'[1]Upis rezultata C sektora'!$D$2:$J$51,7,0),"")</f>
      </c>
      <c r="L102" s="36">
        <f>VLOOKUP(K105,'[1]Upis rezultata C sektora'!$D$2:$E$51,2,FALSE)</f>
      </c>
      <c r="M102" s="37">
        <f>VLOOKUP(K105,'[1]Upis rezultata C sektora'!$D$2:$H$51,5,FALSE)</f>
      </c>
      <c r="N102" s="38">
        <f>IF(AND(ISNUMBER(M102)=TRUE,ISNUMBER(O102)=TRUE),VLOOKUP(K105,'[1]Upis rezultata C sektora'!$D$2:$I$51,6,FALSE),"")</f>
      </c>
      <c r="O102" s="39">
        <f>VLOOKUP(K105,'[1]Upis rezultata C sektora'!D$2:$G$51,4,FALSE)</f>
      </c>
      <c r="P102" s="40">
        <f>VLOOKUP(L102,'[1]Pojedinačni plasman'!$A$6:$G$155,7,FALSE)</f>
      </c>
      <c r="Q102" s="41"/>
      <c r="R102" s="42"/>
    </row>
    <row r="103" spans="2:18" s="34" customFormat="1" ht="15" customHeight="1">
      <c r="B103" s="35"/>
      <c r="C103" s="38"/>
      <c r="D103" s="37"/>
      <c r="E103" s="38"/>
      <c r="F103" s="39"/>
      <c r="G103" s="40"/>
      <c r="H103" s="41"/>
      <c r="I103" s="42"/>
      <c r="K103" s="35"/>
      <c r="L103" s="38"/>
      <c r="M103" s="37"/>
      <c r="N103" s="38"/>
      <c r="O103" s="39"/>
      <c r="P103" s="40"/>
      <c r="Q103" s="41"/>
      <c r="R103" s="42"/>
    </row>
    <row r="104" spans="2:18" s="34" customFormat="1" ht="15" customHeight="1">
      <c r="B104" s="35"/>
      <c r="C104" s="38"/>
      <c r="D104" s="37"/>
      <c r="E104" s="38"/>
      <c r="F104" s="39"/>
      <c r="G104" s="40"/>
      <c r="H104" s="41"/>
      <c r="I104" s="42"/>
      <c r="K104" s="35"/>
      <c r="L104" s="38"/>
      <c r="M104" s="37"/>
      <c r="N104" s="38"/>
      <c r="O104" s="39"/>
      <c r="P104" s="40"/>
      <c r="Q104" s="41"/>
      <c r="R104" s="42"/>
    </row>
    <row r="105" spans="2:18" ht="21" thickBot="1">
      <c r="B105" s="43">
        <f>IF(ISNONTEXT('[1]Ekipni plasman'!$B$27)=FALSE,'[1]Ekipni plasman'!$B$27,"")</f>
      </c>
      <c r="C105" s="44"/>
      <c r="D105" s="45"/>
      <c r="E105" s="46">
        <f>VLOOKUP(B105,'[1]Ekipni plasman'!$B$6:$F$55,3,FALSE)</f>
      </c>
      <c r="F105" s="47">
        <f>VLOOKUP(B105,'[1]Ekipni plasman'!$B$6:$F$55,2,FALSE)</f>
      </c>
      <c r="G105" s="48"/>
      <c r="H105" s="49"/>
      <c r="I105" s="50"/>
      <c r="J105" s="8"/>
      <c r="K105" s="43">
        <f>IF(ISNONTEXT('[1]Ekipni plasman'!$B$37)=FALSE,'[1]Ekipni plasman'!$B$37,"")</f>
      </c>
      <c r="L105" s="44"/>
      <c r="M105" s="45"/>
      <c r="N105" s="46">
        <f>VLOOKUP(K105,'[1]Ekipni plasman'!$B$6:$F$55,3,FALSE)</f>
      </c>
      <c r="O105" s="47">
        <f>VLOOKUP(K105,'[1]Ekipni plasman'!$B$6:$F$55,2,FALSE)</f>
      </c>
      <c r="P105" s="48"/>
      <c r="Q105" s="49"/>
      <c r="R105" s="50"/>
    </row>
    <row r="106" spans="11:18" ht="12" customHeight="1" thickBot="1">
      <c r="K106" s="1"/>
      <c r="M106" s="1"/>
      <c r="P106" s="1"/>
      <c r="Q106" s="4"/>
      <c r="R106" s="1"/>
    </row>
    <row r="107" spans="2:18" s="34" customFormat="1" ht="15" customHeight="1">
      <c r="B107" s="26">
        <f>IF(ISNUMBER(D107)=TRUE,VLOOKUP(B112,'[1]Upis rezultata A sektora'!$D$2:$J$51,7,0),"")</f>
      </c>
      <c r="C107" s="27">
        <f>VLOOKUP(B112,'[1]Upis rezultata A sektora'!$D$2:$E$51,2,FALSE)</f>
      </c>
      <c r="D107" s="28">
        <f>VLOOKUP(B112,'[1]Upis rezultata A sektora'!$D$2:$H$51,5,FALSE)</f>
      </c>
      <c r="E107" s="29">
        <f>IF(AND(ISNUMBER(D107)=TRUE,ISNUMBER(F107)=TRUE),VLOOKUP(B112,'[1]Upis rezultata A sektora'!$D$2:$I$51,6,FALSE),"")</f>
      </c>
      <c r="F107" s="30">
        <f>VLOOKUP(B112,'[1]Upis rezultata A sektora'!D$2:$G$51,4,FALSE)</f>
      </c>
      <c r="G107" s="31">
        <f>VLOOKUP(C107,'[1]Pojedinačni plasman'!$A$6:$G$155,7,FALSE)</f>
      </c>
      <c r="H107" s="32">
        <f>VLOOKUP(B112,'[1]Ekipni plasman'!$B$6:$F$55,5,FALSE)</f>
      </c>
      <c r="I107" s="33"/>
      <c r="K107" s="26">
        <f>IF(ISNUMBER(M107)=TRUE,VLOOKUP(K112,'[1]Upis rezultata A sektora'!$D$2:$J$51,7,0),"")</f>
      </c>
      <c r="L107" s="27">
        <f>VLOOKUP(K112,'[1]Upis rezultata A sektora'!$D$2:$E$51,2,FALSE)</f>
      </c>
      <c r="M107" s="28">
        <f>VLOOKUP(K112,'[1]Upis rezultata A sektora'!$D$2:$H$51,5,FALSE)</f>
      </c>
      <c r="N107" s="29">
        <f>IF(AND(ISNUMBER(M107)=TRUE,ISNUMBER(O107)=TRUE),VLOOKUP(K112,'[1]Upis rezultata A sektora'!$D$2:$I$51,6,FALSE),"")</f>
      </c>
      <c r="O107" s="30">
        <f>VLOOKUP(K112,'[1]Upis rezultata A sektora'!D$2:$G$51,4,FALSE)</f>
      </c>
      <c r="P107" s="31">
        <f>VLOOKUP(L107,'[1]Pojedinačni plasman'!$A$6:$G$155,7,FALSE)</f>
      </c>
      <c r="Q107" s="32">
        <f>VLOOKUP(K112,'[1]Ekipni plasman'!$B$6:$F$55,5,FALSE)</f>
      </c>
      <c r="R107" s="33"/>
    </row>
    <row r="108" spans="2:18" s="34" customFormat="1" ht="15" customHeight="1">
      <c r="B108" s="35">
        <f>IF(ISNUMBER(D108)=TRUE,VLOOKUP(B112,'[1]Upis rezultata B sektora'!$D$2:$J$51,7,0),"")</f>
      </c>
      <c r="C108" s="36">
        <f>VLOOKUP(B112,'[1]Upis rezultata B sektora'!$D$2:$E$51,2,FALSE)</f>
      </c>
      <c r="D108" s="37">
        <f>VLOOKUP(B112,'[1]Upis rezultata B sektora'!$D$2:$H$51,5,FALSE)</f>
      </c>
      <c r="E108" s="38">
        <f>IF(AND(ISNUMBER(D108)=TRUE,ISNUMBER(F108)=TRUE),VLOOKUP(B112,'[1]Upis rezultata B sektora'!$D$2:$I$51,6,FALSE),"")</f>
      </c>
      <c r="F108" s="39">
        <f>VLOOKUP(B112,'[1]Upis rezultata B sektora'!D$2:$G$51,4,FALSE)</f>
      </c>
      <c r="G108" s="40">
        <f>VLOOKUP(C108,'[1]Pojedinačni plasman'!$A$6:$G$155,7,FALSE)</f>
      </c>
      <c r="H108" s="41"/>
      <c r="I108" s="42"/>
      <c r="K108" s="35">
        <f>IF(ISNUMBER(M108)=TRUE,VLOOKUP(K112,'[1]Upis rezultata B sektora'!$D$2:$J$51,7,0),"")</f>
      </c>
      <c r="L108" s="36">
        <f>VLOOKUP(K112,'[1]Upis rezultata B sektora'!$D$2:$E$51,2,FALSE)</f>
      </c>
      <c r="M108" s="37">
        <f>VLOOKUP(K112,'[1]Upis rezultata B sektora'!$D$2:$H$51,5,FALSE)</f>
      </c>
      <c r="N108" s="38">
        <f>IF(AND(ISNUMBER(M108)=TRUE,ISNUMBER(O108)=TRUE),VLOOKUP(K112,'[1]Upis rezultata B sektora'!$D$2:$I$51,6,FALSE),"")</f>
      </c>
      <c r="O108" s="39">
        <f>VLOOKUP(K112,'[1]Upis rezultata B sektora'!D$2:$G$51,4,FALSE)</f>
      </c>
      <c r="P108" s="40">
        <f>VLOOKUP(L108,'[1]Pojedinačni plasman'!$A$6:$G$155,7,FALSE)</f>
      </c>
      <c r="Q108" s="41"/>
      <c r="R108" s="42"/>
    </row>
    <row r="109" spans="2:18" s="34" customFormat="1" ht="15" customHeight="1">
      <c r="B109" s="35">
        <f>IF(ISNUMBER(D109)=TRUE,VLOOKUP(B112,'[1]Upis rezultata C sektora'!$D$2:$J$51,7,0),"")</f>
      </c>
      <c r="C109" s="36">
        <f>VLOOKUP(B112,'[1]Upis rezultata C sektora'!$D$2:$E$51,2,FALSE)</f>
      </c>
      <c r="D109" s="37">
        <f>VLOOKUP(B112,'[1]Upis rezultata C sektora'!$D$2:$H$51,5,FALSE)</f>
      </c>
      <c r="E109" s="38">
        <f>IF(AND(ISNUMBER(D109)=TRUE,ISNUMBER(F109)=TRUE),VLOOKUP(B112,'[1]Upis rezultata C sektora'!$D$2:$I$51,6,FALSE),"")</f>
      </c>
      <c r="F109" s="39">
        <f>VLOOKUP(B112,'[1]Upis rezultata C sektora'!D$2:$G$51,4,FALSE)</f>
      </c>
      <c r="G109" s="40">
        <f>VLOOKUP(C109,'[1]Pojedinačni plasman'!$A$6:$G$155,7,FALSE)</f>
      </c>
      <c r="H109" s="41"/>
      <c r="I109" s="42"/>
      <c r="K109" s="35">
        <f>IF(ISNUMBER(M109)=TRUE,VLOOKUP(K112,'[1]Upis rezultata C sektora'!$D$2:$J$51,7,0),"")</f>
      </c>
      <c r="L109" s="36">
        <f>VLOOKUP(K112,'[1]Upis rezultata C sektora'!$D$2:$E$51,2,FALSE)</f>
      </c>
      <c r="M109" s="37">
        <f>VLOOKUP(K112,'[1]Upis rezultata C sektora'!$D$2:$H$51,5,FALSE)</f>
      </c>
      <c r="N109" s="38">
        <f>IF(AND(ISNUMBER(M109)=TRUE,ISNUMBER(O109)=TRUE),VLOOKUP(K112,'[1]Upis rezultata C sektora'!$D$2:$I$51,6,FALSE),"")</f>
      </c>
      <c r="O109" s="39">
        <f>VLOOKUP(K112,'[1]Upis rezultata C sektora'!D$2:$G$51,4,FALSE)</f>
      </c>
      <c r="P109" s="40">
        <f>VLOOKUP(L109,'[1]Pojedinačni plasman'!$A$6:$G$155,7,FALSE)</f>
      </c>
      <c r="Q109" s="41"/>
      <c r="R109" s="42"/>
    </row>
    <row r="110" spans="2:18" s="34" customFormat="1" ht="15" customHeight="1">
      <c r="B110" s="35"/>
      <c r="C110" s="38"/>
      <c r="D110" s="37"/>
      <c r="E110" s="38"/>
      <c r="F110" s="39"/>
      <c r="G110" s="40"/>
      <c r="H110" s="41"/>
      <c r="I110" s="42"/>
      <c r="K110" s="35"/>
      <c r="L110" s="38"/>
      <c r="M110" s="37"/>
      <c r="N110" s="38"/>
      <c r="O110" s="39"/>
      <c r="P110" s="40"/>
      <c r="Q110" s="41"/>
      <c r="R110" s="42"/>
    </row>
    <row r="111" spans="2:18" s="34" customFormat="1" ht="15" customHeight="1">
      <c r="B111" s="35"/>
      <c r="C111" s="38"/>
      <c r="D111" s="37"/>
      <c r="E111" s="38"/>
      <c r="F111" s="39"/>
      <c r="G111" s="40"/>
      <c r="H111" s="41"/>
      <c r="I111" s="42"/>
      <c r="K111" s="35"/>
      <c r="L111" s="38"/>
      <c r="M111" s="37"/>
      <c r="N111" s="38"/>
      <c r="O111" s="39"/>
      <c r="P111" s="40"/>
      <c r="Q111" s="41"/>
      <c r="R111" s="42"/>
    </row>
    <row r="112" spans="2:18" ht="21" thickBot="1">
      <c r="B112" s="43">
        <f>IF(ISNONTEXT('[1]Ekipni plasman'!$B$28)=FALSE,'[1]Ekipni plasman'!$B$28,"")</f>
      </c>
      <c r="C112" s="44"/>
      <c r="D112" s="45"/>
      <c r="E112" s="46">
        <f>VLOOKUP(B112,'[1]Ekipni plasman'!$B$6:$F$55,3,FALSE)</f>
      </c>
      <c r="F112" s="47">
        <f>VLOOKUP(B112,'[1]Ekipni plasman'!$B$6:$F$55,2,FALSE)</f>
      </c>
      <c r="G112" s="48"/>
      <c r="H112" s="49"/>
      <c r="I112" s="50"/>
      <c r="J112" s="8"/>
      <c r="K112" s="43">
        <f>IF(ISNONTEXT('[1]Ekipni plasman'!$B$38)=FALSE,'[1]Ekipni plasman'!$B$38,"")</f>
      </c>
      <c r="L112" s="44"/>
      <c r="M112" s="45"/>
      <c r="N112" s="46">
        <f>VLOOKUP(K112,'[1]Ekipni plasman'!$B$6:$F$55,3,FALSE)</f>
      </c>
      <c r="O112" s="47">
        <f>VLOOKUP(K112,'[1]Ekipni plasman'!$B$6:$F$55,2,FALSE)</f>
      </c>
      <c r="P112" s="48"/>
      <c r="Q112" s="49"/>
      <c r="R112" s="50"/>
    </row>
    <row r="113" spans="11:18" ht="12" customHeight="1" thickBot="1">
      <c r="K113" s="1"/>
      <c r="M113" s="1"/>
      <c r="P113" s="1"/>
      <c r="Q113" s="4"/>
      <c r="R113" s="1"/>
    </row>
    <row r="114" spans="2:18" s="34" customFormat="1" ht="15" customHeight="1">
      <c r="B114" s="26">
        <f>IF(ISNUMBER(D114)=TRUE,VLOOKUP(B119,'[1]Upis rezultata A sektora'!$D$2:$J$51,7,0),"")</f>
      </c>
      <c r="C114" s="27">
        <f>VLOOKUP(B119,'[1]Upis rezultata A sektora'!$D$2:$E$51,2,FALSE)</f>
      </c>
      <c r="D114" s="28">
        <f>VLOOKUP(B119,'[1]Upis rezultata A sektora'!$D$2:$H$51,5,FALSE)</f>
      </c>
      <c r="E114" s="29">
        <f>IF(AND(ISNUMBER(D114)=TRUE,ISNUMBER(F114)=TRUE),VLOOKUP(B119,'[1]Upis rezultata A sektora'!$D$2:$I$51,6,FALSE),"")</f>
      </c>
      <c r="F114" s="30">
        <f>VLOOKUP(B119,'[1]Upis rezultata A sektora'!D$2:$G$51,4,FALSE)</f>
      </c>
      <c r="G114" s="31">
        <f>VLOOKUP(C114,'[1]Pojedinačni plasman'!$A$6:$G$155,7,FALSE)</f>
      </c>
      <c r="H114" s="32">
        <f>VLOOKUP(B119,'[1]Ekipni plasman'!$B$6:$F$55,5,FALSE)</f>
      </c>
      <c r="I114" s="33"/>
      <c r="K114" s="26">
        <f>IF(ISNUMBER(M114)=TRUE,VLOOKUP(K119,'[1]Upis rezultata A sektora'!$D$2:$J$51,7,0),"")</f>
      </c>
      <c r="L114" s="27">
        <f>VLOOKUP(K119,'[1]Upis rezultata A sektora'!$D$2:$E$51,2,FALSE)</f>
      </c>
      <c r="M114" s="28">
        <f>VLOOKUP(K119,'[1]Upis rezultata A sektora'!$D$2:$H$51,5,FALSE)</f>
      </c>
      <c r="N114" s="29">
        <f>IF(AND(ISNUMBER(M114)=TRUE,ISNUMBER(O114)=TRUE),VLOOKUP(K119,'[1]Upis rezultata A sektora'!$D$2:$I$51,6,FALSE),"")</f>
      </c>
      <c r="O114" s="30">
        <f>VLOOKUP(K119,'[1]Upis rezultata A sektora'!D$2:$G$51,4,FALSE)</f>
      </c>
      <c r="P114" s="31">
        <f>VLOOKUP(L114,'[1]Pojedinačni plasman'!$A$6:$G$155,7,FALSE)</f>
      </c>
      <c r="Q114" s="32">
        <f>VLOOKUP(K119,'[1]Ekipni plasman'!$B$6:$F$55,5,FALSE)</f>
      </c>
      <c r="R114" s="33"/>
    </row>
    <row r="115" spans="2:18" s="34" customFormat="1" ht="15" customHeight="1">
      <c r="B115" s="35">
        <f>IF(ISNUMBER(D115)=TRUE,VLOOKUP(B119,'[1]Upis rezultata B sektora'!$D$2:$J$51,7,0),"")</f>
      </c>
      <c r="C115" s="36">
        <f>VLOOKUP(B119,'[1]Upis rezultata B sektora'!$D$2:$E$51,2,FALSE)</f>
      </c>
      <c r="D115" s="37">
        <f>VLOOKUP(B119,'[1]Upis rezultata B sektora'!$D$2:$H$51,5,FALSE)</f>
      </c>
      <c r="E115" s="38">
        <f>IF(AND(ISNUMBER(D115)=TRUE,ISNUMBER(F115)=TRUE),VLOOKUP(B119,'[1]Upis rezultata B sektora'!$D$2:$I$51,6,FALSE),"")</f>
      </c>
      <c r="F115" s="39">
        <f>VLOOKUP(B119,'[1]Upis rezultata B sektora'!D$2:$G$51,4,FALSE)</f>
      </c>
      <c r="G115" s="40">
        <f>VLOOKUP(C115,'[1]Pojedinačni plasman'!$A$6:$G$155,7,FALSE)</f>
      </c>
      <c r="H115" s="41"/>
      <c r="I115" s="42"/>
      <c r="K115" s="35">
        <f>IF(ISNUMBER(M115)=TRUE,VLOOKUP(K119,'[1]Upis rezultata B sektora'!$D$2:$J$51,7,0),"")</f>
      </c>
      <c r="L115" s="36">
        <f>VLOOKUP(K119,'[1]Upis rezultata B sektora'!$D$2:$E$51,2,FALSE)</f>
      </c>
      <c r="M115" s="37">
        <f>VLOOKUP(K119,'[1]Upis rezultata B sektora'!$D$2:$H$51,5,FALSE)</f>
      </c>
      <c r="N115" s="38">
        <f>IF(AND(ISNUMBER(M115)=TRUE,ISNUMBER(O115)=TRUE),VLOOKUP(K119,'[1]Upis rezultata B sektora'!$D$2:$I$51,6,FALSE),"")</f>
      </c>
      <c r="O115" s="39">
        <f>VLOOKUP(K119,'[1]Upis rezultata B sektora'!D$2:$G$51,4,FALSE)</f>
      </c>
      <c r="P115" s="40">
        <f>VLOOKUP(L115,'[1]Pojedinačni plasman'!$A$6:$G$155,7,FALSE)</f>
      </c>
      <c r="Q115" s="41"/>
      <c r="R115" s="42"/>
    </row>
    <row r="116" spans="2:18" s="34" customFormat="1" ht="15" customHeight="1">
      <c r="B116" s="35">
        <f>IF(ISNUMBER(D116)=TRUE,VLOOKUP(B119,'[1]Upis rezultata C sektora'!$D$2:$J$51,7,0),"")</f>
      </c>
      <c r="C116" s="36">
        <f>VLOOKUP(B119,'[1]Upis rezultata C sektora'!$D$2:$E$51,2,FALSE)</f>
      </c>
      <c r="D116" s="37">
        <f>VLOOKUP(B119,'[1]Upis rezultata C sektora'!$D$2:$H$51,5,FALSE)</f>
      </c>
      <c r="E116" s="38">
        <f>IF(AND(ISNUMBER(D116)=TRUE,ISNUMBER(F116)=TRUE),VLOOKUP(B119,'[1]Upis rezultata C sektora'!$D$2:$I$51,6,FALSE),"")</f>
      </c>
      <c r="F116" s="39">
        <f>VLOOKUP(B119,'[1]Upis rezultata C sektora'!D$2:$G$51,4,FALSE)</f>
      </c>
      <c r="G116" s="40">
        <f>VLOOKUP(C116,'[1]Pojedinačni plasman'!$A$6:$G$155,7,FALSE)</f>
      </c>
      <c r="H116" s="41"/>
      <c r="I116" s="42"/>
      <c r="K116" s="35">
        <f>IF(ISNUMBER(M116)=TRUE,VLOOKUP(K119,'[1]Upis rezultata C sektora'!$D$2:$J$51,7,0),"")</f>
      </c>
      <c r="L116" s="36">
        <f>VLOOKUP(K119,'[1]Upis rezultata C sektora'!$D$2:$E$51,2,FALSE)</f>
      </c>
      <c r="M116" s="37">
        <f>VLOOKUP(K119,'[1]Upis rezultata C sektora'!$D$2:$H$51,5,FALSE)</f>
      </c>
      <c r="N116" s="38">
        <f>IF(AND(ISNUMBER(M116)=TRUE,ISNUMBER(O116)=TRUE),VLOOKUP(K119,'[1]Upis rezultata C sektora'!$D$2:$I$51,6,FALSE),"")</f>
      </c>
      <c r="O116" s="39">
        <f>VLOOKUP(K119,'[1]Upis rezultata C sektora'!D$2:$G$51,4,FALSE)</f>
      </c>
      <c r="P116" s="40">
        <f>VLOOKUP(L116,'[1]Pojedinačni plasman'!$A$6:$G$155,7,FALSE)</f>
      </c>
      <c r="Q116" s="41"/>
      <c r="R116" s="42"/>
    </row>
    <row r="117" spans="2:18" s="34" customFormat="1" ht="15" customHeight="1">
      <c r="B117" s="35"/>
      <c r="C117" s="38"/>
      <c r="D117" s="37"/>
      <c r="E117" s="38"/>
      <c r="F117" s="39"/>
      <c r="G117" s="40"/>
      <c r="H117" s="41"/>
      <c r="I117" s="42"/>
      <c r="K117" s="35"/>
      <c r="L117" s="38"/>
      <c r="M117" s="37"/>
      <c r="N117" s="38"/>
      <c r="O117" s="39"/>
      <c r="P117" s="40"/>
      <c r="Q117" s="41"/>
      <c r="R117" s="42"/>
    </row>
    <row r="118" spans="2:18" s="34" customFormat="1" ht="15" customHeight="1">
      <c r="B118" s="35"/>
      <c r="C118" s="38"/>
      <c r="D118" s="37"/>
      <c r="E118" s="38"/>
      <c r="F118" s="39"/>
      <c r="G118" s="40"/>
      <c r="H118" s="41"/>
      <c r="I118" s="42"/>
      <c r="K118" s="35"/>
      <c r="L118" s="38"/>
      <c r="M118" s="37"/>
      <c r="N118" s="38"/>
      <c r="O118" s="39"/>
      <c r="P118" s="40"/>
      <c r="Q118" s="41"/>
      <c r="R118" s="42"/>
    </row>
    <row r="119" spans="2:18" ht="21" thickBot="1">
      <c r="B119" s="43">
        <f>IF(ISNONTEXT('[1]Ekipni plasman'!$B$29)=FALSE,'[1]Ekipni plasman'!$B$29,"")</f>
      </c>
      <c r="C119" s="44"/>
      <c r="D119" s="45"/>
      <c r="E119" s="46">
        <f>VLOOKUP(B119,'[1]Ekipni plasman'!$B$6:$F$55,3,FALSE)</f>
      </c>
      <c r="F119" s="47">
        <f>VLOOKUP(B119,'[1]Ekipni plasman'!$B$6:$F$55,2,FALSE)</f>
      </c>
      <c r="G119" s="48"/>
      <c r="H119" s="49"/>
      <c r="I119" s="50"/>
      <c r="J119" s="8"/>
      <c r="K119" s="43">
        <f>IF(ISNONTEXT('[1]Ekipni plasman'!$B$39)=FALSE,'[1]Ekipni plasman'!$B$39,"")</f>
      </c>
      <c r="L119" s="44"/>
      <c r="M119" s="45"/>
      <c r="N119" s="46">
        <f>VLOOKUP(K119,'[1]Ekipni plasman'!$B$6:$F$55,3,FALSE)</f>
      </c>
      <c r="O119" s="47">
        <f>VLOOKUP(K119,'[1]Ekipni plasman'!$B$6:$F$55,2,FALSE)</f>
      </c>
      <c r="P119" s="48"/>
      <c r="Q119" s="49"/>
      <c r="R119" s="50"/>
    </row>
    <row r="120" spans="11:18" ht="12" customHeight="1" thickBot="1">
      <c r="K120" s="1"/>
      <c r="M120" s="1"/>
      <c r="P120" s="1"/>
      <c r="Q120" s="4"/>
      <c r="R120" s="1"/>
    </row>
    <row r="121" spans="2:18" s="34" customFormat="1" ht="15" customHeight="1">
      <c r="B121" s="26">
        <f>IF(ISNUMBER(D121)=TRUE,VLOOKUP(B126,'[1]Upis rezultata A sektora'!$D$2:$J$51,7,0),"")</f>
      </c>
      <c r="C121" s="27">
        <f>VLOOKUP(B126,'[1]Upis rezultata A sektora'!$D$2:$E$51,2,FALSE)</f>
      </c>
      <c r="D121" s="28">
        <f>VLOOKUP(B126,'[1]Upis rezultata A sektora'!$D$2:$H$51,5,FALSE)</f>
      </c>
      <c r="E121" s="29">
        <f>IF(AND(ISNUMBER(D121)=TRUE,ISNUMBER(F121)=TRUE),VLOOKUP(B126,'[1]Upis rezultata A sektora'!$D$2:$I$51,6,FALSE),"")</f>
      </c>
      <c r="F121" s="30">
        <f>VLOOKUP(B126,'[1]Upis rezultata A sektora'!D$2:$G$51,4,FALSE)</f>
      </c>
      <c r="G121" s="31">
        <f>VLOOKUP(C121,'[1]Pojedinačni plasman'!$A$6:$G$155,7,FALSE)</f>
      </c>
      <c r="H121" s="32">
        <f>VLOOKUP(B126,'[1]Ekipni plasman'!$B$6:$F$55,5,FALSE)</f>
      </c>
      <c r="I121" s="33"/>
      <c r="K121" s="26">
        <f>IF(ISNUMBER(M121)=TRUE,VLOOKUP(K126,'[1]Upis rezultata A sektora'!$D$2:$J$51,7,0),"")</f>
      </c>
      <c r="L121" s="27">
        <f>VLOOKUP(K126,'[1]Upis rezultata A sektora'!$D$2:$E$51,2,FALSE)</f>
      </c>
      <c r="M121" s="28">
        <f>VLOOKUP(K126,'[1]Upis rezultata A sektora'!$D$2:$H$51,5,FALSE)</f>
      </c>
      <c r="N121" s="29">
        <f>IF(AND(ISNUMBER(M121)=TRUE,ISNUMBER(O121)=TRUE),VLOOKUP(K126,'[1]Upis rezultata A sektora'!$D$2:$I$51,6,FALSE),"")</f>
      </c>
      <c r="O121" s="30">
        <f>VLOOKUP(K126,'[1]Upis rezultata A sektora'!D$2:$G$51,4,FALSE)</f>
      </c>
      <c r="P121" s="31">
        <f>VLOOKUP(L121,'[1]Pojedinačni plasman'!$A$6:$G$155,7,FALSE)</f>
      </c>
      <c r="Q121" s="32">
        <f>VLOOKUP(K126,'[1]Ekipni plasman'!$B$6:$F$55,5,FALSE)</f>
      </c>
      <c r="R121" s="33"/>
    </row>
    <row r="122" spans="2:18" s="34" customFormat="1" ht="15" customHeight="1">
      <c r="B122" s="35">
        <f>IF(ISNUMBER(D122)=TRUE,VLOOKUP(B126,'[1]Upis rezultata B sektora'!$D$2:$J$51,7,0),"")</f>
      </c>
      <c r="C122" s="36">
        <f>VLOOKUP(B126,'[1]Upis rezultata B sektora'!$D$2:$E$51,2,FALSE)</f>
      </c>
      <c r="D122" s="37">
        <f>VLOOKUP(B126,'[1]Upis rezultata B sektora'!$D$2:$H$51,5,FALSE)</f>
      </c>
      <c r="E122" s="38">
        <f>IF(AND(ISNUMBER(D122)=TRUE,ISNUMBER(F122)=TRUE),VLOOKUP(B126,'[1]Upis rezultata B sektora'!$D$2:$I$51,6,FALSE),"")</f>
      </c>
      <c r="F122" s="39">
        <f>VLOOKUP(B126,'[1]Upis rezultata B sektora'!D$2:$G$51,4,FALSE)</f>
      </c>
      <c r="G122" s="40">
        <f>VLOOKUP(C122,'[1]Pojedinačni plasman'!$A$6:$G$155,7,FALSE)</f>
      </c>
      <c r="H122" s="41"/>
      <c r="I122" s="42"/>
      <c r="K122" s="35">
        <f>IF(ISNUMBER(M122)=TRUE,VLOOKUP(K126,'[1]Upis rezultata B sektora'!$D$2:$J$51,7,0),"")</f>
      </c>
      <c r="L122" s="36">
        <f>VLOOKUP(K126,'[1]Upis rezultata B sektora'!$D$2:$E$51,2,FALSE)</f>
      </c>
      <c r="M122" s="37">
        <f>VLOOKUP(K126,'[1]Upis rezultata B sektora'!$D$2:$H$51,5,FALSE)</f>
      </c>
      <c r="N122" s="38">
        <f>IF(AND(ISNUMBER(M122)=TRUE,ISNUMBER(O122)=TRUE),VLOOKUP(K126,'[1]Upis rezultata B sektora'!$D$2:$I$51,6,FALSE),"")</f>
      </c>
      <c r="O122" s="39">
        <f>VLOOKUP(K126,'[1]Upis rezultata B sektora'!D$2:$G$51,4,FALSE)</f>
      </c>
      <c r="P122" s="40">
        <f>VLOOKUP(L122,'[1]Pojedinačni plasman'!$A$6:$G$155,7,FALSE)</f>
      </c>
      <c r="Q122" s="41"/>
      <c r="R122" s="42"/>
    </row>
    <row r="123" spans="2:18" s="34" customFormat="1" ht="15" customHeight="1">
      <c r="B123" s="35">
        <f>IF(ISNUMBER(D123)=TRUE,VLOOKUP(B126,'[1]Upis rezultata C sektora'!$D$2:$J$51,7,0),"")</f>
      </c>
      <c r="C123" s="36">
        <f>VLOOKUP(B126,'[1]Upis rezultata C sektora'!$D$2:$E$51,2,FALSE)</f>
      </c>
      <c r="D123" s="37">
        <f>VLOOKUP(B126,'[1]Upis rezultata C sektora'!$D$2:$H$51,5,FALSE)</f>
      </c>
      <c r="E123" s="38">
        <f>IF(AND(ISNUMBER(D123)=TRUE,ISNUMBER(F123)=TRUE),VLOOKUP(B126,'[1]Upis rezultata C sektora'!$D$2:$I$51,6,FALSE),"")</f>
      </c>
      <c r="F123" s="39">
        <f>VLOOKUP(B126,'[1]Upis rezultata C sektora'!D$2:$G$51,4,FALSE)</f>
      </c>
      <c r="G123" s="40">
        <f>VLOOKUP(C123,'[1]Pojedinačni plasman'!$A$6:$G$155,7,FALSE)</f>
      </c>
      <c r="H123" s="41"/>
      <c r="I123" s="42"/>
      <c r="K123" s="35">
        <f>IF(ISNUMBER(M123)=TRUE,VLOOKUP(K126,'[1]Upis rezultata C sektora'!$D$2:$J$51,7,0),"")</f>
      </c>
      <c r="L123" s="36">
        <f>VLOOKUP(K126,'[1]Upis rezultata C sektora'!$D$2:$E$51,2,FALSE)</f>
      </c>
      <c r="M123" s="37">
        <f>VLOOKUP(K126,'[1]Upis rezultata C sektora'!$D$2:$H$51,5,FALSE)</f>
      </c>
      <c r="N123" s="38">
        <f>IF(AND(ISNUMBER(M123)=TRUE,ISNUMBER(O123)=TRUE),VLOOKUP(K126,'[1]Upis rezultata C sektora'!$D$2:$I$51,6,FALSE),"")</f>
      </c>
      <c r="O123" s="39">
        <f>VLOOKUP(K126,'[1]Upis rezultata C sektora'!D$2:$G$51,4,FALSE)</f>
      </c>
      <c r="P123" s="40">
        <f>VLOOKUP(L123,'[1]Pojedinačni plasman'!$A$6:$G$155,7,FALSE)</f>
      </c>
      <c r="Q123" s="41"/>
      <c r="R123" s="42"/>
    </row>
    <row r="124" spans="2:18" s="34" customFormat="1" ht="15" customHeight="1">
      <c r="B124" s="35"/>
      <c r="C124" s="38"/>
      <c r="D124" s="37"/>
      <c r="E124" s="38"/>
      <c r="F124" s="39"/>
      <c r="G124" s="40"/>
      <c r="H124" s="41"/>
      <c r="I124" s="42"/>
      <c r="K124" s="35"/>
      <c r="L124" s="38"/>
      <c r="M124" s="37"/>
      <c r="N124" s="38"/>
      <c r="O124" s="39"/>
      <c r="P124" s="40"/>
      <c r="Q124" s="41"/>
      <c r="R124" s="42"/>
    </row>
    <row r="125" spans="2:18" s="34" customFormat="1" ht="15" customHeight="1">
      <c r="B125" s="35"/>
      <c r="C125" s="38"/>
      <c r="D125" s="37"/>
      <c r="E125" s="38"/>
      <c r="F125" s="39"/>
      <c r="G125" s="40"/>
      <c r="H125" s="41"/>
      <c r="I125" s="42"/>
      <c r="K125" s="35"/>
      <c r="L125" s="38"/>
      <c r="M125" s="37"/>
      <c r="N125" s="38"/>
      <c r="O125" s="39"/>
      <c r="P125" s="40"/>
      <c r="Q125" s="41"/>
      <c r="R125" s="42"/>
    </row>
    <row r="126" spans="2:18" ht="21" thickBot="1">
      <c r="B126" s="43">
        <f>IF(ISNONTEXT('[1]Ekipni plasman'!$B$30)=FALSE,'[1]Ekipni plasman'!$B$30,"")</f>
      </c>
      <c r="C126" s="44"/>
      <c r="D126" s="45"/>
      <c r="E126" s="46">
        <f>VLOOKUP(B126,'[1]Ekipni plasman'!$B$6:$F$55,3,FALSE)</f>
      </c>
      <c r="F126" s="47">
        <f>VLOOKUP(B126,'[1]Ekipni plasman'!$B$6:$F$55,2,FALSE)</f>
      </c>
      <c r="G126" s="48"/>
      <c r="H126" s="49"/>
      <c r="I126" s="50"/>
      <c r="J126" s="8"/>
      <c r="K126" s="43">
        <f>IF(ISNONTEXT('[1]Ekipni plasman'!$B$40)=FALSE,'[1]Ekipni plasman'!$B$40,"")</f>
      </c>
      <c r="L126" s="44"/>
      <c r="M126" s="45"/>
      <c r="N126" s="46">
        <f>VLOOKUP(K126,'[1]Ekipni plasman'!$B$6:$F$55,3,FALSE)</f>
      </c>
      <c r="O126" s="47">
        <f>VLOOKUP(K126,'[1]Ekipni plasman'!$B$6:$F$55,2,FALSE)</f>
      </c>
      <c r="P126" s="48"/>
      <c r="Q126" s="49"/>
      <c r="R126" s="50"/>
    </row>
    <row r="127" ht="12" customHeight="1" thickBot="1"/>
    <row r="128" spans="2:18" s="34" customFormat="1" ht="15" customHeight="1">
      <c r="B128" s="26">
        <f>IF(ISNUMBER(D128)=TRUE,VLOOKUP(B133,'[1]Upis rezultata A sektora'!$D$2:$J$51,7,0),"")</f>
      </c>
      <c r="C128" s="27">
        <f>VLOOKUP(B133,'[1]Upis rezultata A sektora'!$D$2:$E$51,2,FALSE)</f>
      </c>
      <c r="D128" s="28">
        <f>VLOOKUP(B133,'[1]Upis rezultata A sektora'!$D$2:$H$51,5,FALSE)</f>
      </c>
      <c r="E128" s="29">
        <f>IF(AND(ISNUMBER(D128)=TRUE,ISNUMBER(F128)=TRUE),VLOOKUP(B133,'[1]Upis rezultata A sektora'!$D$2:$I$51,6,FALSE),"")</f>
      </c>
      <c r="F128" s="30">
        <f>VLOOKUP(B133,'[1]Upis rezultata A sektora'!$D$2:G$51,4,FALSE)</f>
      </c>
      <c r="G128" s="31">
        <f>VLOOKUP(C128,'[1]Pojedinačni plasman'!$A$6:$G$155,7,FALSE)</f>
      </c>
      <c r="H128" s="32">
        <f>VLOOKUP(B133,'[1]Ekipni plasman'!$B$6:$F$55,5,FALSE)</f>
      </c>
      <c r="I128" s="33"/>
      <c r="K128" s="26">
        <f>IF(ISNUMBER(M128)=TRUE,VLOOKUP(K133,'[1]Upis rezultata A sektora'!$D$2:$J$51,7,0),"")</f>
      </c>
      <c r="L128" s="27">
        <f>VLOOKUP(K133,'[1]Upis rezultata A sektora'!$D$2:$E$51,2,FALSE)</f>
      </c>
      <c r="M128" s="28">
        <f>VLOOKUP(K133,'[1]Upis rezultata A sektora'!$D$2:$H$51,5,FALSE)</f>
      </c>
      <c r="N128" s="29">
        <f>IF(AND(ISNUMBER(M128)=TRUE,ISNUMBER(O128)=TRUE),VLOOKUP(K133,'[1]Upis rezultata A sektora'!$D$2:$I$51,6,FALSE),"")</f>
      </c>
      <c r="O128" s="30">
        <f>VLOOKUP(K133,'[1]Upis rezultata A sektora'!$D$2:G$51,4,FALSE)</f>
      </c>
      <c r="P128" s="31">
        <f>VLOOKUP(L128,'[1]Pojedinačni plasman'!$A$6:$G$155,7,FALSE)</f>
      </c>
      <c r="Q128" s="32">
        <f>VLOOKUP(K133,'[1]Ekipni plasman'!$B$6:$F$55,5,FALSE)</f>
      </c>
      <c r="R128" s="33"/>
    </row>
    <row r="129" spans="2:18" s="34" customFormat="1" ht="15" customHeight="1">
      <c r="B129" s="35">
        <f>IF(ISNUMBER(D129)=TRUE,VLOOKUP(B133,'[1]Upis rezultata B sektora'!$D$2:$J$51,7,0),"")</f>
      </c>
      <c r="C129" s="36">
        <f>VLOOKUP(B133,'[1]Upis rezultata B sektora'!$D$2:$E$51,2,FALSE)</f>
      </c>
      <c r="D129" s="37">
        <f>VLOOKUP(B133,'[1]Upis rezultata B sektora'!$D$2:$H$51,5,FALSE)</f>
      </c>
      <c r="E129" s="38">
        <f>IF(AND(ISNUMBER(D129)=TRUE,ISNUMBER(F129)=TRUE),VLOOKUP(B133,'[1]Upis rezultata B sektora'!$D$2:$I$51,6,FALSE),"")</f>
      </c>
      <c r="F129" s="39">
        <f>VLOOKUP(B133,'[1]Upis rezultata B sektora'!$D$2:G$51,4,FALSE)</f>
      </c>
      <c r="G129" s="40">
        <f>VLOOKUP(C129,'[1]Pojedinačni plasman'!$A$6:$G$155,7,FALSE)</f>
      </c>
      <c r="H129" s="41"/>
      <c r="I129" s="42"/>
      <c r="K129" s="35">
        <f>IF(ISNUMBER(M129)=TRUE,VLOOKUP(K133,'[1]Upis rezultata B sektora'!$D$2:$J$51,7,0),"")</f>
      </c>
      <c r="L129" s="36">
        <f>VLOOKUP(K133,'[1]Upis rezultata B sektora'!$D$2:$E$51,2,FALSE)</f>
      </c>
      <c r="M129" s="37">
        <f>VLOOKUP(K133,'[1]Upis rezultata B sektora'!$D$2:$H$51,5,FALSE)</f>
      </c>
      <c r="N129" s="38">
        <f>IF(AND(ISNUMBER(M129)=TRUE,ISNUMBER(O129)=TRUE),VLOOKUP(K133,'[1]Upis rezultata B sektora'!$D$2:$I$51,6,FALSE),"")</f>
      </c>
      <c r="O129" s="39">
        <f>VLOOKUP(K133,'[1]Upis rezultata B sektora'!$D$2:G$51,4,FALSE)</f>
      </c>
      <c r="P129" s="40">
        <f>VLOOKUP(L129,'[1]Pojedinačni plasman'!$A$6:$G$155,7,FALSE)</f>
      </c>
      <c r="Q129" s="41"/>
      <c r="R129" s="42"/>
    </row>
    <row r="130" spans="2:18" s="34" customFormat="1" ht="15" customHeight="1">
      <c r="B130" s="35">
        <f>IF(ISNUMBER(D130)=TRUE,VLOOKUP(B133,'[1]Upis rezultata C sektora'!$D$2:$J$51,7,0),"")</f>
      </c>
      <c r="C130" s="36">
        <f>VLOOKUP(B133,'[1]Upis rezultata C sektora'!$D$2:$E$51,2,FALSE)</f>
      </c>
      <c r="D130" s="37">
        <f>VLOOKUP(B133,'[1]Upis rezultata C sektora'!$D$2:$H$51,5,FALSE)</f>
      </c>
      <c r="E130" s="38">
        <f>IF(AND(ISNUMBER(D130)=TRUE,ISNUMBER(F130)=TRUE),VLOOKUP(B133,'[1]Upis rezultata C sektora'!$D$2:$I$51,6,FALSE),"")</f>
      </c>
      <c r="F130" s="39">
        <f>VLOOKUP(B133,'[1]Upis rezultata C sektora'!$D$2:G$51,4,FALSE)</f>
      </c>
      <c r="G130" s="40">
        <f>VLOOKUP(C130,'[1]Pojedinačni plasman'!$A$6:$G$155,7,FALSE)</f>
      </c>
      <c r="H130" s="41"/>
      <c r="I130" s="42"/>
      <c r="K130" s="35">
        <f>IF(ISNUMBER(M130)=TRUE,VLOOKUP(K133,'[1]Upis rezultata C sektora'!$D$2:$J$51,7,0),"")</f>
      </c>
      <c r="L130" s="36">
        <f>VLOOKUP(K133,'[1]Upis rezultata C sektora'!$D$2:$E$51,2,FALSE)</f>
      </c>
      <c r="M130" s="37">
        <f>VLOOKUP(K133,'[1]Upis rezultata C sektora'!$D$2:$H$51,5,FALSE)</f>
      </c>
      <c r="N130" s="38">
        <f>IF(AND(ISNUMBER(M130)=TRUE,ISNUMBER(O130)=TRUE),VLOOKUP(K133,'[1]Upis rezultata C sektora'!$D$2:$I$51,6,FALSE),"")</f>
      </c>
      <c r="O130" s="39">
        <f>VLOOKUP(K133,'[1]Upis rezultata C sektora'!$D$2:G$51,4,FALSE)</f>
      </c>
      <c r="P130" s="40">
        <f>VLOOKUP(L130,'[1]Pojedinačni plasman'!$A$6:$G$155,7,FALSE)</f>
      </c>
      <c r="Q130" s="41"/>
      <c r="R130" s="42"/>
    </row>
    <row r="131" spans="2:18" s="34" customFormat="1" ht="15" customHeight="1">
      <c r="B131" s="35"/>
      <c r="C131" s="38"/>
      <c r="D131" s="37"/>
      <c r="E131" s="38"/>
      <c r="F131" s="39"/>
      <c r="G131" s="40"/>
      <c r="H131" s="41"/>
      <c r="I131" s="42"/>
      <c r="K131" s="35"/>
      <c r="L131" s="38"/>
      <c r="M131" s="37"/>
      <c r="N131" s="38"/>
      <c r="O131" s="39"/>
      <c r="P131" s="37"/>
      <c r="Q131" s="41"/>
      <c r="R131" s="42"/>
    </row>
    <row r="132" spans="2:18" s="34" customFormat="1" ht="15" customHeight="1">
      <c r="B132" s="35"/>
      <c r="C132" s="38"/>
      <c r="D132" s="37"/>
      <c r="E132" s="38"/>
      <c r="F132" s="39"/>
      <c r="G132" s="40"/>
      <c r="H132" s="41"/>
      <c r="I132" s="42"/>
      <c r="K132" s="35"/>
      <c r="L132" s="38"/>
      <c r="M132" s="37"/>
      <c r="N132" s="38"/>
      <c r="O132" s="39"/>
      <c r="P132" s="37"/>
      <c r="Q132" s="41"/>
      <c r="R132" s="42"/>
    </row>
    <row r="133" spans="2:18" ht="21" thickBot="1">
      <c r="B133" s="43">
        <f>IF(ISNONTEXT('[1]Ekipni plasman'!$B$31)=FALSE,'[1]Ekipni plasman'!$B$31,"")</f>
      </c>
      <c r="C133" s="44"/>
      <c r="D133" s="45"/>
      <c r="E133" s="46">
        <f>VLOOKUP(B133,'[1]Ekipni plasman'!$B$6:$F$55,3,FALSE)</f>
      </c>
      <c r="F133" s="47">
        <f>VLOOKUP(B133,'[1]Ekipni plasman'!$B$6:$F$55,2,FALSE)</f>
      </c>
      <c r="G133" s="48"/>
      <c r="H133" s="49"/>
      <c r="I133" s="50"/>
      <c r="J133" s="8"/>
      <c r="K133" s="43">
        <f>IF(ISNONTEXT('[1]Ekipni plasman'!$B$41)=FALSE,'[1]Ekipni plasman'!$B$41,"")</f>
      </c>
      <c r="L133" s="44"/>
      <c r="M133" s="45"/>
      <c r="N133" s="46">
        <f>VLOOKUP(K133,'[1]Ekipni plasman'!$B$6:$F$55,3,FALSE)</f>
      </c>
      <c r="O133" s="47">
        <f>VLOOKUP(K133,'[1]Ekipni plasman'!$B$6:$F$55,2,FALSE)</f>
      </c>
      <c r="P133" s="48"/>
      <c r="Q133" s="49"/>
      <c r="R133" s="50"/>
    </row>
    <row r="134" spans="2:9" ht="12" customHeight="1" thickBot="1">
      <c r="B134" s="2"/>
      <c r="D134" s="2"/>
      <c r="G134" s="2"/>
      <c r="H134" s="6"/>
      <c r="I134" s="2"/>
    </row>
    <row r="135" spans="2:18" s="34" customFormat="1" ht="15" customHeight="1">
      <c r="B135" s="26">
        <f>IF(ISNUMBER(D135)=TRUE,VLOOKUP(B140,'[1]Upis rezultata A sektora'!$D$2:$J$51,7,0),"")</f>
      </c>
      <c r="C135" s="27">
        <f>VLOOKUP(B140,'[1]Upis rezultata A sektora'!$D$2:$E$51,2,FALSE)</f>
      </c>
      <c r="D135" s="28">
        <f>VLOOKUP(B140,'[1]Upis rezultata A sektora'!$D$2:$H$51,5,FALSE)</f>
      </c>
      <c r="E135" s="29">
        <f>IF(AND(ISNUMBER(D135)=TRUE,ISNUMBER(F135)=TRUE),VLOOKUP(B140,'[1]Upis rezultata A sektora'!$D$2:$I$51,6,FALSE),"")</f>
      </c>
      <c r="F135" s="30">
        <f>VLOOKUP(B140,'[1]Upis rezultata A sektora'!$D$2:G$51,4,FALSE)</f>
      </c>
      <c r="G135" s="31">
        <f>VLOOKUP(C135,'[1]Pojedinačni plasman'!$A$6:$G$155,7,FALSE)</f>
      </c>
      <c r="H135" s="32">
        <f>VLOOKUP(B140,'[1]Ekipni plasman'!$B$6:$F$55,5,FALSE)</f>
      </c>
      <c r="I135" s="33"/>
      <c r="K135" s="26">
        <f>IF(ISNUMBER(M135)=TRUE,VLOOKUP(K140,'[1]Upis rezultata A sektora'!$D$2:$J$51,7,0),"")</f>
      </c>
      <c r="L135" s="27">
        <f>VLOOKUP(K140,'[1]Upis rezultata A sektora'!$D$2:$E$51,2,FALSE)</f>
      </c>
      <c r="M135" s="28">
        <f>VLOOKUP(K140,'[1]Upis rezultata A sektora'!$D$2:$H$51,5,FALSE)</f>
      </c>
      <c r="N135" s="29">
        <f>IF(AND(ISNUMBER(M135)=TRUE,ISNUMBER(O135)=TRUE),VLOOKUP(K140,'[1]Upis rezultata A sektora'!$D$2:$I$51,6,FALSE),"")</f>
      </c>
      <c r="O135" s="30">
        <f>VLOOKUP(K140,'[1]Upis rezultata A sektora'!$D$2:G$51,4,FALSE)</f>
      </c>
      <c r="P135" s="31">
        <f>VLOOKUP(L135,'[1]Pojedinačni plasman'!$A$6:$G$155,7,FALSE)</f>
      </c>
      <c r="Q135" s="32">
        <f>VLOOKUP(K140,'[1]Ekipni plasman'!$B$6:$F$55,5,FALSE)</f>
      </c>
      <c r="R135" s="33"/>
    </row>
    <row r="136" spans="2:18" s="34" customFormat="1" ht="15" customHeight="1">
      <c r="B136" s="35">
        <f>IF(ISNUMBER(D136)=TRUE,VLOOKUP(B140,'[1]Upis rezultata B sektora'!$D$2:$J$51,7,0),"")</f>
      </c>
      <c r="C136" s="36">
        <f>VLOOKUP(B140,'[1]Upis rezultata B sektora'!$D$2:$E$51,2,FALSE)</f>
      </c>
      <c r="D136" s="37">
        <f>VLOOKUP(B140,'[1]Upis rezultata B sektora'!$D$2:$H$51,5,FALSE)</f>
      </c>
      <c r="E136" s="38">
        <f>IF(AND(ISNUMBER(D136)=TRUE,ISNUMBER(F136)=TRUE),VLOOKUP(B140,'[1]Upis rezultata B sektora'!$D$2:$I$51,6,FALSE),"")</f>
      </c>
      <c r="F136" s="39">
        <f>VLOOKUP(B140,'[1]Upis rezultata B sektora'!$D$2:G$51,4,FALSE)</f>
      </c>
      <c r="G136" s="40">
        <f>VLOOKUP(C136,'[1]Pojedinačni plasman'!$A$6:$G$155,7,FALSE)</f>
      </c>
      <c r="H136" s="41"/>
      <c r="I136" s="42"/>
      <c r="K136" s="35">
        <f>IF(ISNUMBER(M136)=TRUE,VLOOKUP(K140,'[1]Upis rezultata B sektora'!$D$2:$J$51,7,0),"")</f>
      </c>
      <c r="L136" s="36">
        <f>VLOOKUP(K140,'[1]Upis rezultata B sektora'!$D$2:$E$51,2,FALSE)</f>
      </c>
      <c r="M136" s="37">
        <f>VLOOKUP(K140,'[1]Upis rezultata B sektora'!$D$2:$H$51,5,FALSE)</f>
      </c>
      <c r="N136" s="38">
        <f>IF(AND(ISNUMBER(M136)=TRUE,ISNUMBER(O136)=TRUE),VLOOKUP(K140,'[1]Upis rezultata B sektora'!$D$2:$I$51,6,FALSE),"")</f>
      </c>
      <c r="O136" s="39">
        <f>VLOOKUP(K140,'[1]Upis rezultata B sektora'!$D$2:G$51,4,FALSE)</f>
      </c>
      <c r="P136" s="40">
        <f>VLOOKUP(L136,'[1]Pojedinačni plasman'!$A$6:$G$155,7,FALSE)</f>
      </c>
      <c r="Q136" s="41"/>
      <c r="R136" s="42"/>
    </row>
    <row r="137" spans="2:18" s="34" customFormat="1" ht="15" customHeight="1">
      <c r="B137" s="35">
        <f>IF(ISNUMBER(D137)=TRUE,VLOOKUP(B140,'[1]Upis rezultata C sektora'!$D$2:$J$51,7,0),"")</f>
      </c>
      <c r="C137" s="36">
        <f>VLOOKUP(B140,'[1]Upis rezultata C sektora'!$D$2:$E$51,2,FALSE)</f>
      </c>
      <c r="D137" s="37">
        <f>VLOOKUP(B140,'[1]Upis rezultata C sektora'!$D$2:$H$51,5,FALSE)</f>
      </c>
      <c r="E137" s="38">
        <f>IF(AND(ISNUMBER(D137)=TRUE,ISNUMBER(F137)=TRUE),VLOOKUP(B140,'[1]Upis rezultata C sektora'!$D$2:$I$51,6,FALSE),"")</f>
      </c>
      <c r="F137" s="39">
        <f>VLOOKUP(B140,'[1]Upis rezultata C sektora'!$D$2:G$51,4,FALSE)</f>
      </c>
      <c r="G137" s="40">
        <f>VLOOKUP(C137,'[1]Pojedinačni plasman'!$A$6:$G$155,7,FALSE)</f>
      </c>
      <c r="H137" s="41"/>
      <c r="I137" s="42"/>
      <c r="K137" s="35">
        <f>IF(ISNUMBER(M137)=TRUE,VLOOKUP(K140,'[1]Upis rezultata C sektora'!$D$2:$J$51,7,0),"")</f>
      </c>
      <c r="L137" s="36">
        <f>VLOOKUP(K140,'[1]Upis rezultata C sektora'!$D$2:$E$51,2,FALSE)</f>
      </c>
      <c r="M137" s="37">
        <f>VLOOKUP(K140,'[1]Upis rezultata C sektora'!$D$2:$H$51,5,FALSE)</f>
      </c>
      <c r="N137" s="38">
        <f>IF(AND(ISNUMBER(M137)=TRUE,ISNUMBER(O137)=TRUE),VLOOKUP(K140,'[1]Upis rezultata C sektora'!$D$2:$I$51,6,FALSE),"")</f>
      </c>
      <c r="O137" s="39">
        <f>VLOOKUP(K140,'[1]Upis rezultata C sektora'!$D$2:G$51,4,FALSE)</f>
      </c>
      <c r="P137" s="40">
        <f>VLOOKUP(L137,'[1]Pojedinačni plasman'!$A$6:$G$155,7,FALSE)</f>
      </c>
      <c r="Q137" s="41"/>
      <c r="R137" s="42"/>
    </row>
    <row r="138" spans="2:18" s="34" customFormat="1" ht="15" customHeight="1">
      <c r="B138" s="35"/>
      <c r="C138" s="38"/>
      <c r="D138" s="37"/>
      <c r="E138" s="38"/>
      <c r="F138" s="39"/>
      <c r="G138" s="40"/>
      <c r="H138" s="41"/>
      <c r="I138" s="42"/>
      <c r="K138" s="35"/>
      <c r="L138" s="38"/>
      <c r="M138" s="37"/>
      <c r="N138" s="38"/>
      <c r="O138" s="39"/>
      <c r="P138" s="37"/>
      <c r="Q138" s="41"/>
      <c r="R138" s="42"/>
    </row>
    <row r="139" spans="2:18" s="34" customFormat="1" ht="15" customHeight="1">
      <c r="B139" s="35"/>
      <c r="C139" s="38"/>
      <c r="D139" s="37"/>
      <c r="E139" s="38"/>
      <c r="F139" s="39"/>
      <c r="G139" s="40"/>
      <c r="H139" s="41"/>
      <c r="I139" s="42"/>
      <c r="K139" s="35"/>
      <c r="L139" s="38"/>
      <c r="M139" s="37"/>
      <c r="N139" s="38"/>
      <c r="O139" s="39"/>
      <c r="P139" s="37"/>
      <c r="Q139" s="41"/>
      <c r="R139" s="42"/>
    </row>
    <row r="140" spans="2:18" ht="21" thickBot="1">
      <c r="B140" s="43">
        <f>IF(ISNONTEXT('[1]Ekipni plasman'!$B$32)=FALSE,'[1]Ekipni plasman'!$B$32,"")</f>
      </c>
      <c r="C140" s="44"/>
      <c r="D140" s="45"/>
      <c r="E140" s="46">
        <f>VLOOKUP(B140,'[1]Ekipni plasman'!$B$6:$F$55,3,FALSE)</f>
      </c>
      <c r="F140" s="47">
        <f>VLOOKUP(B140,'[1]Ekipni plasman'!$B$6:$F$55,2,FALSE)</f>
      </c>
      <c r="G140" s="48"/>
      <c r="H140" s="49"/>
      <c r="I140" s="50"/>
      <c r="J140" s="8"/>
      <c r="K140" s="43">
        <f>IF(ISNONTEXT('[1]Ekipni plasman'!$B$42)=FALSE,'[1]Ekipni plasman'!$B$42,"")</f>
      </c>
      <c r="L140" s="44"/>
      <c r="M140" s="45"/>
      <c r="N140" s="46">
        <f>VLOOKUP(K140,'[1]Ekipni plasman'!$B$6:$F$55,3,FALSE)</f>
      </c>
      <c r="O140" s="47">
        <f>VLOOKUP(K140,'[1]Ekipni plasman'!$B$6:$F$55,2,FALSE)</f>
      </c>
      <c r="P140" s="48"/>
      <c r="Q140" s="49"/>
      <c r="R140" s="50"/>
    </row>
    <row r="141" spans="2:9" ht="12" customHeight="1" thickBot="1">
      <c r="B141" s="2"/>
      <c r="D141" s="2"/>
      <c r="G141" s="2"/>
      <c r="H141" s="6"/>
      <c r="I141" s="2"/>
    </row>
    <row r="142" spans="2:18" s="34" customFormat="1" ht="15" customHeight="1">
      <c r="B142" s="26">
        <f>IF(ISNUMBER(D142)=TRUE,VLOOKUP(B147,'[1]Upis rezultata A sektora'!$D$2:$J$51,7,0),"")</f>
      </c>
      <c r="C142" s="27">
        <f>VLOOKUP(B147,'[1]Upis rezultata A sektora'!$D$2:$E$51,2,FALSE)</f>
      </c>
      <c r="D142" s="28">
        <f>VLOOKUP(B147,'[1]Upis rezultata A sektora'!$D$2:$H$51,5,FALSE)</f>
      </c>
      <c r="E142" s="29">
        <f>IF(AND(ISNUMBER(D142)=TRUE,ISNUMBER(F142)=TRUE),VLOOKUP(B147,'[1]Upis rezultata A sektora'!$D$2:$I$51,6,FALSE),"")</f>
      </c>
      <c r="F142" s="30">
        <f>VLOOKUP(B147,'[1]Upis rezultata A sektora'!$D$2:G$51,4,FALSE)</f>
      </c>
      <c r="G142" s="31">
        <f>VLOOKUP(C142,'[1]Pojedinačni plasman'!$A$6:$G$155,7,FALSE)</f>
      </c>
      <c r="H142" s="32">
        <f>VLOOKUP(B147,'[1]Ekipni plasman'!$B$6:$F$55,5,FALSE)</f>
      </c>
      <c r="I142" s="33"/>
      <c r="K142" s="26">
        <f>IF(ISNUMBER(M142)=TRUE,VLOOKUP(K147,'[1]Upis rezultata A sektora'!$D$2:$J$51,7,0),"")</f>
      </c>
      <c r="L142" s="27">
        <f>VLOOKUP(K147,'[1]Upis rezultata A sektora'!$D$2:$E$51,2,FALSE)</f>
      </c>
      <c r="M142" s="28">
        <f>VLOOKUP(K147,'[1]Upis rezultata A sektora'!$D$2:$H$51,5,FALSE)</f>
      </c>
      <c r="N142" s="29">
        <f>IF(AND(ISNUMBER(M142)=TRUE,ISNUMBER(O142)=TRUE),VLOOKUP(K147,'[1]Upis rezultata A sektora'!$D$2:$I$51,6,FALSE),"")</f>
      </c>
      <c r="O142" s="30">
        <f>VLOOKUP(K147,'[1]Upis rezultata A sektora'!$D$2:G$51,4,FALSE)</f>
      </c>
      <c r="P142" s="31">
        <f>VLOOKUP(L142,'[1]Pojedinačni plasman'!$A$6:$G$155,7,FALSE)</f>
      </c>
      <c r="Q142" s="32">
        <f>VLOOKUP(K147,'[1]Ekipni plasman'!$B$6:$F$55,5,FALSE)</f>
      </c>
      <c r="R142" s="33"/>
    </row>
    <row r="143" spans="2:18" s="34" customFormat="1" ht="15" customHeight="1">
      <c r="B143" s="35">
        <f>IF(ISNUMBER(D143)=TRUE,VLOOKUP(B147,'[1]Upis rezultata B sektora'!$D$2:$J$51,7,0),"")</f>
      </c>
      <c r="C143" s="36">
        <f>VLOOKUP(B147,'[1]Upis rezultata B sektora'!$D$2:$E$51,2,FALSE)</f>
      </c>
      <c r="D143" s="37">
        <f>VLOOKUP(B147,'[1]Upis rezultata B sektora'!$D$2:$H$51,5,FALSE)</f>
      </c>
      <c r="E143" s="38">
        <f>IF(AND(ISNUMBER(D143)=TRUE,ISNUMBER(F143)=TRUE),VLOOKUP(B147,'[1]Upis rezultata B sektora'!$D$2:$I$51,6,FALSE),"")</f>
      </c>
      <c r="F143" s="39">
        <f>VLOOKUP(B147,'[1]Upis rezultata B sektora'!$D$2:G$51,4,FALSE)</f>
      </c>
      <c r="G143" s="40">
        <f>VLOOKUP(C143,'[1]Pojedinačni plasman'!$A$6:$G$155,7,FALSE)</f>
      </c>
      <c r="H143" s="41"/>
      <c r="I143" s="42"/>
      <c r="K143" s="35">
        <f>IF(ISNUMBER(M143)=TRUE,VLOOKUP(K147,'[1]Upis rezultata B sektora'!$D$2:$J$51,7,0),"")</f>
      </c>
      <c r="L143" s="36">
        <f>VLOOKUP(K147,'[1]Upis rezultata B sektora'!$D$2:$E$51,2,FALSE)</f>
      </c>
      <c r="M143" s="37">
        <f>VLOOKUP(K147,'[1]Upis rezultata B sektora'!$D$2:$H$51,5,FALSE)</f>
      </c>
      <c r="N143" s="38">
        <f>IF(AND(ISNUMBER(M143)=TRUE,ISNUMBER(O143)=TRUE),VLOOKUP(K147,'[1]Upis rezultata B sektora'!$D$2:$I$51,6,FALSE),"")</f>
      </c>
      <c r="O143" s="39">
        <f>VLOOKUP(K147,'[1]Upis rezultata B sektora'!$D$2:G$51,4,FALSE)</f>
      </c>
      <c r="P143" s="40">
        <f>VLOOKUP(L143,'[1]Pojedinačni plasman'!$A$6:$G$155,7,FALSE)</f>
      </c>
      <c r="Q143" s="41"/>
      <c r="R143" s="42"/>
    </row>
    <row r="144" spans="2:18" s="34" customFormat="1" ht="15" customHeight="1">
      <c r="B144" s="35">
        <f>IF(ISNUMBER(D144)=TRUE,VLOOKUP(B147,'[1]Upis rezultata C sektora'!$D$2:$J$51,7,0),"")</f>
      </c>
      <c r="C144" s="36">
        <f>VLOOKUP(B147,'[1]Upis rezultata C sektora'!$D$2:$E$51,2,FALSE)</f>
      </c>
      <c r="D144" s="37">
        <f>VLOOKUP(B147,'[1]Upis rezultata C sektora'!$D$2:$H$51,5,FALSE)</f>
      </c>
      <c r="E144" s="38">
        <f>IF(AND(ISNUMBER(D144)=TRUE,ISNUMBER(F144)=TRUE),VLOOKUP(B147,'[1]Upis rezultata C sektora'!$D$2:$I$51,6,FALSE),"")</f>
      </c>
      <c r="F144" s="39">
        <f>VLOOKUP(B147,'[1]Upis rezultata C sektora'!$D$2:G$51,4,FALSE)</f>
      </c>
      <c r="G144" s="40">
        <f>VLOOKUP(C144,'[1]Pojedinačni plasman'!$A$6:$G$155,7,FALSE)</f>
      </c>
      <c r="H144" s="41"/>
      <c r="I144" s="42"/>
      <c r="K144" s="35">
        <f>IF(ISNUMBER(M144)=TRUE,VLOOKUP(K147,'[1]Upis rezultata C sektora'!$D$2:$J$51,7,0),"")</f>
      </c>
      <c r="L144" s="36">
        <f>VLOOKUP(K147,'[1]Upis rezultata C sektora'!$D$2:$E$51,2,FALSE)</f>
      </c>
      <c r="M144" s="37">
        <f>VLOOKUP(K147,'[1]Upis rezultata C sektora'!$D$2:$H$51,5,FALSE)</f>
      </c>
      <c r="N144" s="38">
        <f>IF(AND(ISNUMBER(M144)=TRUE,ISNUMBER(O144)=TRUE),VLOOKUP(K147,'[1]Upis rezultata C sektora'!$D$2:$I$51,6,FALSE),"")</f>
      </c>
      <c r="O144" s="39">
        <f>VLOOKUP(K147,'[1]Upis rezultata C sektora'!$D$2:G$51,4,FALSE)</f>
      </c>
      <c r="P144" s="40">
        <f>VLOOKUP(L144,'[1]Pojedinačni plasman'!$A$6:$G$155,7,FALSE)</f>
      </c>
      <c r="Q144" s="41"/>
      <c r="R144" s="42"/>
    </row>
    <row r="145" spans="2:18" s="34" customFormat="1" ht="15" customHeight="1">
      <c r="B145" s="35"/>
      <c r="C145" s="38"/>
      <c r="D145" s="37"/>
      <c r="E145" s="38"/>
      <c r="F145" s="39"/>
      <c r="G145" s="40"/>
      <c r="H145" s="41"/>
      <c r="I145" s="42"/>
      <c r="K145" s="35"/>
      <c r="L145" s="38"/>
      <c r="M145" s="37"/>
      <c r="N145" s="38"/>
      <c r="O145" s="39"/>
      <c r="P145" s="37"/>
      <c r="Q145" s="41"/>
      <c r="R145" s="42"/>
    </row>
    <row r="146" spans="2:18" s="34" customFormat="1" ht="15" customHeight="1">
      <c r="B146" s="35"/>
      <c r="C146" s="38"/>
      <c r="D146" s="37"/>
      <c r="E146" s="38"/>
      <c r="F146" s="39"/>
      <c r="G146" s="40"/>
      <c r="H146" s="41"/>
      <c r="I146" s="42"/>
      <c r="K146" s="35"/>
      <c r="L146" s="38"/>
      <c r="M146" s="37"/>
      <c r="N146" s="38"/>
      <c r="O146" s="39"/>
      <c r="P146" s="37"/>
      <c r="Q146" s="41"/>
      <c r="R146" s="42"/>
    </row>
    <row r="147" spans="2:18" ht="21" thickBot="1">
      <c r="B147" s="43">
        <f>IF(ISNONTEXT('[1]Ekipni plasman'!$B$33)=FALSE,'[1]Ekipni plasman'!$B$33,"")</f>
      </c>
      <c r="C147" s="44"/>
      <c r="D147" s="45"/>
      <c r="E147" s="46">
        <f>VLOOKUP(B147,'[1]Ekipni plasman'!$B$6:$F$55,3,FALSE)</f>
      </c>
      <c r="F147" s="47">
        <f>VLOOKUP(B147,'[1]Ekipni plasman'!$B$6:$F$55,2,FALSE)</f>
      </c>
      <c r="G147" s="48"/>
      <c r="H147" s="49"/>
      <c r="I147" s="50"/>
      <c r="J147" s="8"/>
      <c r="K147" s="43">
        <f>IF(ISNONTEXT('[1]Ekipni plasman'!$B$43)=FALSE,'[1]Ekipni plasman'!$B$43,"")</f>
      </c>
      <c r="L147" s="44"/>
      <c r="M147" s="45"/>
      <c r="N147" s="46">
        <f>VLOOKUP(K147,'[1]Ekipni plasman'!$B$6:$F$55,3,FALSE)</f>
      </c>
      <c r="O147" s="47">
        <f>VLOOKUP(K147,'[1]Ekipni plasman'!$B$6:$F$55,2,FALSE)</f>
      </c>
      <c r="P147" s="48"/>
      <c r="Q147" s="49"/>
      <c r="R147" s="50"/>
    </row>
    <row r="148" spans="2:9" ht="12" customHeight="1" thickBot="1">
      <c r="B148" s="2"/>
      <c r="D148" s="2"/>
      <c r="G148" s="2"/>
      <c r="H148" s="6"/>
      <c r="I148" s="2"/>
    </row>
    <row r="149" spans="2:18" s="34" customFormat="1" ht="15" customHeight="1">
      <c r="B149" s="26">
        <f>IF(ISNUMBER(D149)=TRUE,VLOOKUP(B154,'[1]Upis rezultata A sektora'!$D$2:$J$51,7,0),"")</f>
      </c>
      <c r="C149" s="27">
        <f>VLOOKUP(B154,'[1]Upis rezultata A sektora'!$D$2:$E$51,2,FALSE)</f>
      </c>
      <c r="D149" s="28">
        <f>VLOOKUP(B154,'[1]Upis rezultata A sektora'!$D$2:$H$51,5,FALSE)</f>
      </c>
      <c r="E149" s="29">
        <f>IF(AND(ISNUMBER(D149)=TRUE,ISNUMBER(F149)=TRUE),VLOOKUP(B154,'[1]Upis rezultata A sektora'!$D$2:$I$51,6,FALSE),"")</f>
      </c>
      <c r="F149" s="30">
        <f>VLOOKUP(B154,'[1]Upis rezultata A sektora'!$D$2:G$51,4,FALSE)</f>
      </c>
      <c r="G149" s="31">
        <f>VLOOKUP(C149,'[1]Pojedinačni plasman'!$A$6:$G$155,7,FALSE)</f>
      </c>
      <c r="H149" s="32">
        <f>VLOOKUP(B154,'[1]Ekipni plasman'!$B$6:$F$55,5,FALSE)</f>
      </c>
      <c r="I149" s="33"/>
      <c r="K149" s="26">
        <f>IF(ISNUMBER(M149)=TRUE,VLOOKUP(K154,'[1]Upis rezultata A sektora'!$D$2:$J$51,7,0),"")</f>
      </c>
      <c r="L149" s="27">
        <f>VLOOKUP(K154,'[1]Upis rezultata A sektora'!$D$2:$E$51,2,FALSE)</f>
      </c>
      <c r="M149" s="28">
        <f>VLOOKUP(K154,'[1]Upis rezultata A sektora'!$D$2:$H$51,5,FALSE)</f>
      </c>
      <c r="N149" s="29">
        <f>IF(AND(ISNUMBER(M149)=TRUE,ISNUMBER(O149)=TRUE),VLOOKUP(K154,'[1]Upis rezultata A sektora'!$D$2:$I$51,6,FALSE),"")</f>
      </c>
      <c r="O149" s="30">
        <f>VLOOKUP(K154,'[1]Upis rezultata A sektora'!$D$2:G$51,4,FALSE)</f>
      </c>
      <c r="P149" s="31">
        <f>VLOOKUP(L149,'[1]Pojedinačni plasman'!$A$6:$G$155,7,FALSE)</f>
      </c>
      <c r="Q149" s="32">
        <f>VLOOKUP(K154,'[1]Ekipni plasman'!$B$6:$F$55,5,FALSE)</f>
      </c>
      <c r="R149" s="33"/>
    </row>
    <row r="150" spans="2:18" s="34" customFormat="1" ht="15" customHeight="1">
      <c r="B150" s="35">
        <f>IF(ISNUMBER(D150)=TRUE,VLOOKUP(B154,'[1]Upis rezultata B sektora'!$D$2:$J$51,7,0),"")</f>
      </c>
      <c r="C150" s="36">
        <f>VLOOKUP(B154,'[1]Upis rezultata B sektora'!$D$2:$E$51,2,FALSE)</f>
      </c>
      <c r="D150" s="37">
        <f>VLOOKUP(B154,'[1]Upis rezultata B sektora'!$D$2:$H$51,5,FALSE)</f>
      </c>
      <c r="E150" s="38">
        <f>IF(AND(ISNUMBER(D150)=TRUE,ISNUMBER(F150)=TRUE),VLOOKUP(B154,'[1]Upis rezultata B sektora'!$D$2:$I$51,6,FALSE),"")</f>
      </c>
      <c r="F150" s="39">
        <f>VLOOKUP(B154,'[1]Upis rezultata B sektora'!$D$2:G$51,4,FALSE)</f>
      </c>
      <c r="G150" s="40">
        <f>VLOOKUP(C150,'[1]Pojedinačni plasman'!$A$6:$G$155,7,FALSE)</f>
      </c>
      <c r="H150" s="41"/>
      <c r="I150" s="42"/>
      <c r="K150" s="35">
        <f>IF(ISNUMBER(M150)=TRUE,VLOOKUP(K154,'[1]Upis rezultata B sektora'!$D$2:$J$51,7,0),"")</f>
      </c>
      <c r="L150" s="36">
        <f>VLOOKUP(K154,'[1]Upis rezultata B sektora'!$D$2:$E$51,2,FALSE)</f>
      </c>
      <c r="M150" s="37">
        <f>VLOOKUP(K154,'[1]Upis rezultata B sektora'!$D$2:$H$51,5,FALSE)</f>
      </c>
      <c r="N150" s="38">
        <f>IF(AND(ISNUMBER(M150)=TRUE,ISNUMBER(O150)=TRUE),VLOOKUP(K154,'[1]Upis rezultata B sektora'!$D$2:$I$51,6,FALSE),"")</f>
      </c>
      <c r="O150" s="39">
        <f>VLOOKUP(K154,'[1]Upis rezultata B sektora'!$D$2:G$51,4,FALSE)</f>
      </c>
      <c r="P150" s="40">
        <f>VLOOKUP(L150,'[1]Pojedinačni plasman'!$A$6:$G$155,7,FALSE)</f>
      </c>
      <c r="Q150" s="41"/>
      <c r="R150" s="42"/>
    </row>
    <row r="151" spans="2:18" s="34" customFormat="1" ht="15" customHeight="1">
      <c r="B151" s="35">
        <f>IF(ISNUMBER(D151)=TRUE,VLOOKUP(B154,'[1]Upis rezultata C sektora'!$D$2:$J$51,7,0),"")</f>
      </c>
      <c r="C151" s="36">
        <f>VLOOKUP(B154,'[1]Upis rezultata C sektora'!$D$2:$E$51,2,FALSE)</f>
      </c>
      <c r="D151" s="37">
        <f>VLOOKUP(B154,'[1]Upis rezultata C sektora'!$D$2:$H$51,5,FALSE)</f>
      </c>
      <c r="E151" s="38">
        <f>IF(AND(ISNUMBER(D151)=TRUE,ISNUMBER(F151)=TRUE),VLOOKUP(B154,'[1]Upis rezultata C sektora'!$D$2:$I$51,6,FALSE),"")</f>
      </c>
      <c r="F151" s="39">
        <f>VLOOKUP(B154,'[1]Upis rezultata C sektora'!$D$2:G$51,4,FALSE)</f>
      </c>
      <c r="G151" s="40">
        <f>VLOOKUP(C151,'[1]Pojedinačni plasman'!$A$6:$G$155,7,FALSE)</f>
      </c>
      <c r="H151" s="41"/>
      <c r="I151" s="42"/>
      <c r="K151" s="35">
        <f>IF(ISNUMBER(M151)=TRUE,VLOOKUP(K154,'[1]Upis rezultata C sektora'!$D$2:$J$51,7,0),"")</f>
      </c>
      <c r="L151" s="36">
        <f>VLOOKUP(K154,'[1]Upis rezultata C sektora'!$D$2:$E$51,2,FALSE)</f>
      </c>
      <c r="M151" s="37">
        <f>VLOOKUP(K154,'[1]Upis rezultata C sektora'!$D$2:$H$51,5,FALSE)</f>
      </c>
      <c r="N151" s="38">
        <f>IF(AND(ISNUMBER(M151)=TRUE,ISNUMBER(O151)=TRUE),VLOOKUP(K154,'[1]Upis rezultata C sektora'!$D$2:$I$51,6,FALSE),"")</f>
      </c>
      <c r="O151" s="39">
        <f>VLOOKUP(K154,'[1]Upis rezultata C sektora'!$D$2:G$51,4,FALSE)</f>
      </c>
      <c r="P151" s="40">
        <f>VLOOKUP(L151,'[1]Pojedinačni plasman'!$A$6:$G$155,7,FALSE)</f>
      </c>
      <c r="Q151" s="41"/>
      <c r="R151" s="42"/>
    </row>
    <row r="152" spans="2:18" s="34" customFormat="1" ht="15" customHeight="1">
      <c r="B152" s="35"/>
      <c r="C152" s="38"/>
      <c r="D152" s="37"/>
      <c r="E152" s="38"/>
      <c r="F152" s="39"/>
      <c r="G152" s="40"/>
      <c r="H152" s="41"/>
      <c r="I152" s="42"/>
      <c r="K152" s="35"/>
      <c r="L152" s="38"/>
      <c r="M152" s="37"/>
      <c r="N152" s="38"/>
      <c r="O152" s="39"/>
      <c r="P152" s="37"/>
      <c r="Q152" s="41"/>
      <c r="R152" s="42"/>
    </row>
    <row r="153" spans="2:18" s="34" customFormat="1" ht="15" customHeight="1">
      <c r="B153" s="35"/>
      <c r="C153" s="38"/>
      <c r="D153" s="37"/>
      <c r="E153" s="38"/>
      <c r="F153" s="39"/>
      <c r="G153" s="40"/>
      <c r="H153" s="41"/>
      <c r="I153" s="42"/>
      <c r="K153" s="35"/>
      <c r="L153" s="38"/>
      <c r="M153" s="37"/>
      <c r="N153" s="38"/>
      <c r="O153" s="39"/>
      <c r="P153" s="37"/>
      <c r="Q153" s="41"/>
      <c r="R153" s="42"/>
    </row>
    <row r="154" spans="2:18" ht="21" thickBot="1">
      <c r="B154" s="43">
        <f>IF(ISNONTEXT('[1]Ekipni plasman'!$B$34)=FALSE,'[1]Ekipni plasman'!$B$34,"")</f>
      </c>
      <c r="C154" s="44"/>
      <c r="D154" s="45"/>
      <c r="E154" s="46">
        <f>VLOOKUP(B154,'[1]Ekipni plasman'!$B$6:$F$55,3,FALSE)</f>
      </c>
      <c r="F154" s="47">
        <f>VLOOKUP(B154,'[1]Ekipni plasman'!$B$6:$F$55,2,FALSE)</f>
      </c>
      <c r="G154" s="48"/>
      <c r="H154" s="49"/>
      <c r="I154" s="50"/>
      <c r="J154" s="8"/>
      <c r="K154" s="43">
        <f>IF(ISNONTEXT('[1]Ekipni plasman'!$B$44)=FALSE,'[1]Ekipni plasman'!$B$44,"")</f>
      </c>
      <c r="L154" s="44"/>
      <c r="M154" s="45"/>
      <c r="N154" s="46">
        <f>VLOOKUP(K154,'[1]Ekipni plasman'!$B$6:$F$55,3,FALSE)</f>
      </c>
      <c r="O154" s="47">
        <f>VLOOKUP(K154,'[1]Ekipni plasman'!$B$6:$F$55,2,FALSE)</f>
      </c>
      <c r="P154" s="48"/>
      <c r="Q154" s="49"/>
      <c r="R154" s="50"/>
    </row>
    <row r="155" spans="2:9" ht="12" customHeight="1" thickBot="1">
      <c r="B155" s="2"/>
      <c r="D155" s="2"/>
      <c r="G155" s="2"/>
      <c r="H155" s="6"/>
      <c r="I155" s="2"/>
    </row>
    <row r="156" spans="2:18" s="34" customFormat="1" ht="15" customHeight="1">
      <c r="B156" s="26">
        <f>IF(ISNUMBER(D156)=TRUE,VLOOKUP(B161,'[1]Upis rezultata A sektora'!$D$2:$J$51,7,0),"")</f>
      </c>
      <c r="C156" s="27">
        <f>VLOOKUP(B161,'[1]Upis rezultata A sektora'!$D$2:$E$51,2,FALSE)</f>
      </c>
      <c r="D156" s="28">
        <f>VLOOKUP(B161,'[1]Upis rezultata A sektora'!$D$2:$H$51,5,FALSE)</f>
      </c>
      <c r="E156" s="29">
        <f>IF(AND(ISNUMBER(D156)=TRUE,ISNUMBER(F156)=TRUE),VLOOKUP(B161,'[1]Upis rezultata A sektora'!$D$2:$I$51,6,FALSE),"")</f>
      </c>
      <c r="F156" s="30">
        <f>VLOOKUP(B161,'[1]Upis rezultata A sektora'!$D$2:G$51,4,FALSE)</f>
      </c>
      <c r="G156" s="31">
        <f>VLOOKUP(C156,'[1]Pojedinačni plasman'!$A$6:$G$155,7,FALSE)</f>
      </c>
      <c r="H156" s="32">
        <f>VLOOKUP(B161,'[1]Ekipni plasman'!$B$6:$F$55,5,FALSE)</f>
      </c>
      <c r="I156" s="33"/>
      <c r="K156" s="26">
        <f>IF(ISNUMBER(M156)=TRUE,VLOOKUP(K161,'[1]Upis rezultata A sektora'!$D$2:$J$51,7,0),"")</f>
      </c>
      <c r="L156" s="27">
        <f>VLOOKUP(K161,'[1]Upis rezultata A sektora'!$D$2:$E$51,2,FALSE)</f>
      </c>
      <c r="M156" s="28">
        <f>VLOOKUP(K161,'[1]Upis rezultata A sektora'!$D$2:$H$51,5,FALSE)</f>
      </c>
      <c r="N156" s="29">
        <f>IF(AND(ISNUMBER(M156)=TRUE,ISNUMBER(O156)=TRUE),VLOOKUP(K161,'[1]Upis rezultata A sektora'!$D$2:$I$51,6,FALSE),"")</f>
      </c>
      <c r="O156" s="30">
        <f>VLOOKUP(K161,'[1]Upis rezultata A sektora'!$D$2:G$51,4,FALSE)</f>
      </c>
      <c r="P156" s="31">
        <f>VLOOKUP(L156,'[1]Pojedinačni plasman'!$A$6:$G$155,7,FALSE)</f>
      </c>
      <c r="Q156" s="32">
        <f>VLOOKUP(K161,'[1]Ekipni plasman'!$B$6:$F$55,5,FALSE)</f>
      </c>
      <c r="R156" s="33"/>
    </row>
    <row r="157" spans="2:18" s="34" customFormat="1" ht="15" customHeight="1">
      <c r="B157" s="35">
        <f>IF(ISNUMBER(D157)=TRUE,VLOOKUP(B161,'[1]Upis rezultata B sektora'!$D$2:$J$51,7,0),"")</f>
      </c>
      <c r="C157" s="36">
        <f>VLOOKUP(B161,'[1]Upis rezultata B sektora'!$D$2:$E$51,2,FALSE)</f>
      </c>
      <c r="D157" s="37">
        <f>VLOOKUP(B161,'[1]Upis rezultata B sektora'!$D$2:$H$51,5,FALSE)</f>
      </c>
      <c r="E157" s="38">
        <f>IF(AND(ISNUMBER(D157)=TRUE,ISNUMBER(F157)=TRUE),VLOOKUP(B161,'[1]Upis rezultata B sektora'!$D$2:$I$51,6,FALSE),"")</f>
      </c>
      <c r="F157" s="39">
        <f>VLOOKUP(B161,'[1]Upis rezultata B sektora'!$D$2:G$51,4,FALSE)</f>
      </c>
      <c r="G157" s="40">
        <f>VLOOKUP(C157,'[1]Pojedinačni plasman'!$A$6:$G$155,7,FALSE)</f>
      </c>
      <c r="H157" s="41"/>
      <c r="I157" s="42"/>
      <c r="K157" s="35">
        <f>IF(ISNUMBER(M157)=TRUE,VLOOKUP(K161,'[1]Upis rezultata B sektora'!$D$2:$J$51,7,0),"")</f>
      </c>
      <c r="L157" s="36">
        <f>VLOOKUP(K161,'[1]Upis rezultata B sektora'!$D$2:$E$51,2,FALSE)</f>
      </c>
      <c r="M157" s="37">
        <f>VLOOKUP(K161,'[1]Upis rezultata B sektora'!$D$2:$H$51,5,FALSE)</f>
      </c>
      <c r="N157" s="38">
        <f>IF(AND(ISNUMBER(M157)=TRUE,ISNUMBER(O157)=TRUE),VLOOKUP(K161,'[1]Upis rezultata B sektora'!$D$2:$I$51,6,FALSE),"")</f>
      </c>
      <c r="O157" s="39">
        <f>VLOOKUP(K161,'[1]Upis rezultata B sektora'!$D$2:G$51,4,FALSE)</f>
      </c>
      <c r="P157" s="40">
        <f>VLOOKUP(L157,'[1]Pojedinačni plasman'!$A$6:$G$155,7,FALSE)</f>
      </c>
      <c r="Q157" s="41"/>
      <c r="R157" s="42"/>
    </row>
    <row r="158" spans="2:18" s="34" customFormat="1" ht="15" customHeight="1">
      <c r="B158" s="35">
        <f>IF(ISNUMBER(D158)=TRUE,VLOOKUP(B161,'[1]Upis rezultata C sektora'!$D$2:$J$51,7,0),"")</f>
      </c>
      <c r="C158" s="36">
        <f>VLOOKUP(B161,'[1]Upis rezultata C sektora'!$D$2:$E$51,2,FALSE)</f>
      </c>
      <c r="D158" s="37">
        <f>VLOOKUP(B161,'[1]Upis rezultata C sektora'!$D$2:$H$51,5,FALSE)</f>
      </c>
      <c r="E158" s="38">
        <f>IF(AND(ISNUMBER(D158)=TRUE,ISNUMBER(F158)=TRUE),VLOOKUP(B161,'[1]Upis rezultata C sektora'!$D$2:$I$51,6,FALSE),"")</f>
      </c>
      <c r="F158" s="39">
        <f>VLOOKUP(B161,'[1]Upis rezultata C sektora'!$D$2:G$51,4,FALSE)</f>
      </c>
      <c r="G158" s="40">
        <f>VLOOKUP(C158,'[1]Pojedinačni plasman'!$A$6:$G$155,7,FALSE)</f>
      </c>
      <c r="H158" s="41"/>
      <c r="I158" s="42"/>
      <c r="K158" s="35">
        <f>IF(ISNUMBER(M158)=TRUE,VLOOKUP(K161,'[1]Upis rezultata C sektora'!$D$2:$J$51,7,0),"")</f>
      </c>
      <c r="L158" s="36">
        <f>VLOOKUP(K161,'[1]Upis rezultata C sektora'!$D$2:$E$51,2,FALSE)</f>
      </c>
      <c r="M158" s="37">
        <f>VLOOKUP(K161,'[1]Upis rezultata C sektora'!$D$2:$H$51,5,FALSE)</f>
      </c>
      <c r="N158" s="38">
        <f>IF(AND(ISNUMBER(M158)=TRUE,ISNUMBER(O158)=TRUE),VLOOKUP(K161,'[1]Upis rezultata C sektora'!$D$2:$I$51,6,FALSE),"")</f>
      </c>
      <c r="O158" s="39">
        <f>VLOOKUP(K161,'[1]Upis rezultata C sektora'!$D$2:G$51,4,FALSE)</f>
      </c>
      <c r="P158" s="40">
        <f>VLOOKUP(L158,'[1]Pojedinačni plasman'!$A$6:$G$155,7,FALSE)</f>
      </c>
      <c r="Q158" s="41"/>
      <c r="R158" s="42"/>
    </row>
    <row r="159" spans="2:18" s="34" customFormat="1" ht="15" customHeight="1">
      <c r="B159" s="35"/>
      <c r="C159" s="38"/>
      <c r="D159" s="37"/>
      <c r="E159" s="38"/>
      <c r="F159" s="39"/>
      <c r="G159" s="40"/>
      <c r="H159" s="41"/>
      <c r="I159" s="42"/>
      <c r="K159" s="35"/>
      <c r="L159" s="38"/>
      <c r="M159" s="37"/>
      <c r="N159" s="38"/>
      <c r="O159" s="39"/>
      <c r="P159" s="37"/>
      <c r="Q159" s="41"/>
      <c r="R159" s="42"/>
    </row>
    <row r="160" spans="2:18" s="34" customFormat="1" ht="15" customHeight="1">
      <c r="B160" s="35"/>
      <c r="C160" s="38"/>
      <c r="D160" s="37"/>
      <c r="E160" s="38"/>
      <c r="F160" s="39"/>
      <c r="G160" s="40"/>
      <c r="H160" s="41"/>
      <c r="I160" s="42"/>
      <c r="K160" s="35"/>
      <c r="L160" s="38"/>
      <c r="M160" s="37"/>
      <c r="N160" s="38"/>
      <c r="O160" s="39"/>
      <c r="P160" s="37"/>
      <c r="Q160" s="41"/>
      <c r="R160" s="42"/>
    </row>
    <row r="161" spans="2:18" ht="21" thickBot="1">
      <c r="B161" s="43">
        <f>IF(ISNONTEXT('[1]Ekipni plasman'!$B$35)=FALSE,'[1]Ekipni plasman'!$B$35,"")</f>
      </c>
      <c r="C161" s="44"/>
      <c r="D161" s="45"/>
      <c r="E161" s="46">
        <f>VLOOKUP(B161,'[1]Ekipni plasman'!$B$6:$F$55,3,FALSE)</f>
      </c>
      <c r="F161" s="47">
        <f>VLOOKUP(B161,'[1]Ekipni plasman'!$B$6:$F$55,2,FALSE)</f>
      </c>
      <c r="G161" s="48"/>
      <c r="H161" s="49"/>
      <c r="I161" s="50"/>
      <c r="J161" s="8"/>
      <c r="K161" s="43">
        <f>IF(ISNONTEXT('[1]Ekipni plasman'!$B$45)=FALSE,'[1]Ekipni plasman'!$B$45,"")</f>
      </c>
      <c r="L161" s="44"/>
      <c r="M161" s="45"/>
      <c r="N161" s="46">
        <f>VLOOKUP(K161,'[1]Ekipni plasman'!$B$6:$F$55,3,FALSE)</f>
      </c>
      <c r="O161" s="47">
        <f>VLOOKUP(K161,'[1]Ekipni plasman'!$B$6:$F$55,2,FALSE)</f>
      </c>
      <c r="P161" s="48"/>
      <c r="Q161" s="49"/>
      <c r="R161" s="50"/>
    </row>
    <row r="163" spans="2:17" s="34" customFormat="1" ht="15">
      <c r="B163" s="51"/>
      <c r="C163" s="51" t="s">
        <v>13</v>
      </c>
      <c r="D163" s="51"/>
      <c r="F163" s="3"/>
      <c r="G163" s="51" t="s">
        <v>14</v>
      </c>
      <c r="H163" s="51"/>
      <c r="I163" s="51"/>
      <c r="L163" s="51" t="s">
        <v>15</v>
      </c>
      <c r="O163" s="3"/>
      <c r="P163" s="51" t="s">
        <v>16</v>
      </c>
      <c r="Q163" s="51">
        <f>IF(ISNUMBER($H$175)=TRUE,"2/3",IF(ISNUMBER($Q$93)=TRUE,"2/2",""))</f>
      </c>
    </row>
    <row r="164" spans="2:15" s="34" customFormat="1" ht="15">
      <c r="B164" s="51"/>
      <c r="C164" s="51" t="str">
        <f>IF(ISBLANK('[1]Organizacija natjecanja'!$H$20)=TRUE,"",'[1]Organizacija natjecanja'!$H$20)</f>
        <v>Bojan Kovačić</v>
      </c>
      <c r="D164" s="51"/>
      <c r="F164" s="3"/>
      <c r="G164" s="51" t="str">
        <f>IF(ISBLANK('[1]Organizacija natjecanja'!$H$16)=TRUE,"",'[1]Organizacija natjecanja'!$H$16)</f>
        <v>Ivica Lovriša</v>
      </c>
      <c r="H164" s="51"/>
      <c r="I164" s="51"/>
      <c r="L164" s="51" t="str">
        <f>IF(ISBLANK('[1]Organizacija natjecanja'!$H$18)=TRUE,"",'[1]Organizacija natjecanja'!$H$18)</f>
        <v>Ivica Vrabec</v>
      </c>
      <c r="O164" s="3"/>
    </row>
    <row r="165" spans="2:15" s="34" customFormat="1" ht="15">
      <c r="B165" s="51"/>
      <c r="C165" s="51"/>
      <c r="D165" s="51"/>
      <c r="F165" s="3"/>
      <c r="G165" s="51"/>
      <c r="H165" s="51"/>
      <c r="I165" s="51"/>
      <c r="L165" s="51"/>
      <c r="O165" s="3"/>
    </row>
    <row r="166" spans="2:15" s="34" customFormat="1" ht="15">
      <c r="B166" s="51"/>
      <c r="C166" s="51"/>
      <c r="D166" s="51"/>
      <c r="F166" s="3"/>
      <c r="G166" s="51"/>
      <c r="H166" s="51"/>
      <c r="I166" s="51"/>
      <c r="L166" s="51"/>
      <c r="O166" s="3"/>
    </row>
    <row r="167" spans="2:15" s="34" customFormat="1" ht="18">
      <c r="B167" s="51"/>
      <c r="C167" s="51"/>
      <c r="D167" s="7" t="s">
        <v>0</v>
      </c>
      <c r="F167" s="3"/>
      <c r="G167" s="51"/>
      <c r="H167" s="51"/>
      <c r="I167" s="51"/>
      <c r="L167" s="51"/>
      <c r="O167" s="3"/>
    </row>
    <row r="168" spans="2:15" s="34" customFormat="1" ht="18">
      <c r="B168" s="51"/>
      <c r="C168" s="51"/>
      <c r="D168" s="7" t="s">
        <v>1</v>
      </c>
      <c r="F168" s="3"/>
      <c r="G168" s="51"/>
      <c r="H168" s="51"/>
      <c r="I168" s="51"/>
      <c r="L168" s="51"/>
      <c r="O168" s="3"/>
    </row>
    <row r="169" spans="2:15" s="34" customFormat="1" ht="15">
      <c r="B169" s="51"/>
      <c r="C169" s="51"/>
      <c r="D169" s="51"/>
      <c r="F169" s="3"/>
      <c r="G169" s="51"/>
      <c r="H169" s="51"/>
      <c r="I169" s="51"/>
      <c r="L169" s="51"/>
      <c r="O169" s="3"/>
    </row>
    <row r="170" spans="2:18" ht="26.25">
      <c r="B170" s="9" t="s">
        <v>2</v>
      </c>
      <c r="C170" s="8"/>
      <c r="D170" s="7"/>
      <c r="E170" s="8"/>
      <c r="F170" s="10"/>
      <c r="G170" s="7"/>
      <c r="H170" s="11"/>
      <c r="I170" s="7"/>
      <c r="J170" s="12" t="str">
        <f>IF(ISNONTEXT('[1]Organizacija natjecanja'!H$2)=TRUE,"",'[1]Organizacija natjecanja'!H$2)</f>
        <v>KUP Županije</v>
      </c>
      <c r="K170" s="8"/>
      <c r="L170" s="8"/>
      <c r="M170" s="8"/>
      <c r="N170" s="8"/>
      <c r="O170" s="10"/>
      <c r="P170" s="8"/>
      <c r="Q170" s="13"/>
      <c r="R170" s="8"/>
    </row>
    <row r="171" spans="2:18" ht="18">
      <c r="B171" s="14" t="s">
        <v>3</v>
      </c>
      <c r="C171" s="15"/>
      <c r="D171" s="16"/>
      <c r="E171" s="16" t="str">
        <f>IF(ISNONTEXT('[1]Organizacija natjecanja'!H$4)=TRUE,"",'[1]Organizacija natjecanja'!H$4)</f>
        <v>Jezero, Šoderica</v>
      </c>
      <c r="F171" s="10"/>
      <c r="G171" s="16"/>
      <c r="H171" s="17"/>
      <c r="I171" s="14" t="s">
        <v>4</v>
      </c>
      <c r="J171" s="15"/>
      <c r="K171" s="15" t="str">
        <f>IF(ISNONTEXT('[1]Organizacija natjecanja'!H$5)=TRUE,"",'[1]Organizacija natjecanja'!H$5)</f>
        <v>Šoderica 11.05.2014</v>
      </c>
      <c r="L171" s="15"/>
      <c r="M171" s="15"/>
      <c r="N171" s="15"/>
      <c r="O171" s="10" t="s">
        <v>5</v>
      </c>
      <c r="P171" s="18" t="str">
        <f>IF(ISNONTEXT('[1]Organizacija natjecanja'!H$9)=TRUE,"",'[1]Organizacija natjecanja'!H$9)</f>
        <v>SENIORI</v>
      </c>
      <c r="R171" s="15"/>
    </row>
    <row r="172" ht="12" customHeight="1" thickBot="1">
      <c r="J172" s="19"/>
    </row>
    <row r="173" spans="2:18" s="52" customFormat="1" ht="26.25" thickBot="1">
      <c r="B173" s="20" t="s">
        <v>6</v>
      </c>
      <c r="C173" s="21" t="s">
        <v>7</v>
      </c>
      <c r="D173" s="21" t="s">
        <v>8</v>
      </c>
      <c r="E173" s="21" t="s">
        <v>9</v>
      </c>
      <c r="F173" s="22" t="s">
        <v>10</v>
      </c>
      <c r="G173" s="21" t="s">
        <v>11</v>
      </c>
      <c r="H173" s="23" t="s">
        <v>12</v>
      </c>
      <c r="I173" s="24"/>
      <c r="J173" s="25"/>
      <c r="K173" s="20" t="s">
        <v>6</v>
      </c>
      <c r="L173" s="21" t="s">
        <v>7</v>
      </c>
      <c r="M173" s="21" t="s">
        <v>8</v>
      </c>
      <c r="N173" s="21" t="s">
        <v>9</v>
      </c>
      <c r="O173" s="22" t="s">
        <v>10</v>
      </c>
      <c r="P173" s="21" t="s">
        <v>11</v>
      </c>
      <c r="Q173" s="23" t="s">
        <v>12</v>
      </c>
      <c r="R173" s="24"/>
    </row>
    <row r="174" spans="3:18" ht="12.75" customHeight="1" thickBot="1">
      <c r="C174" s="2">
        <f>IF(ISNONTEXT($B$16)=FALSE,"",VLOOKUP(B180,'[1]Pojedinačni plasman'!$A$6:$G$140,1,FALSE))</f>
      </c>
      <c r="K174" s="1"/>
      <c r="M174" s="1"/>
      <c r="P174" s="1"/>
      <c r="Q174" s="4"/>
      <c r="R174" s="1"/>
    </row>
    <row r="175" spans="2:18" ht="15" customHeight="1">
      <c r="B175" s="26">
        <f>IF(ISNUMBER(D175)=TRUE,VLOOKUP(B180,'[1]Upis rezultata A sektora'!$D$2:$J$51,7,0),"")</f>
      </c>
      <c r="C175" s="27">
        <f>VLOOKUP(B180,'[1]Upis rezultata A sektora'!$D$2:$E$51,2,FALSE)</f>
      </c>
      <c r="D175" s="28">
        <f>VLOOKUP(B180,'[1]Upis rezultata A sektora'!$D$2:$H$51,5,FALSE)</f>
      </c>
      <c r="E175" s="29">
        <f>IF(AND(ISNUMBER(D175)=TRUE,ISNUMBER(F175)=TRUE),VLOOKUP(B180,'[1]Upis rezultata A sektora'!$D$2:$I$51,6,FALSE),"")</f>
      </c>
      <c r="F175" s="30">
        <f>VLOOKUP(B180,'[1]Upis rezultata A sektora'!D$2:$G$51,4,FALSE)</f>
      </c>
      <c r="G175" s="31">
        <f>VLOOKUP(C175,'[1]Pojedinačni plasman'!$A$6:$G$155,7,FALSE)</f>
      </c>
      <c r="H175" s="32">
        <f>VLOOKUP(B180,'[1]Ekipni plasman'!$B$6:$F$55,5,FALSE)</f>
      </c>
      <c r="I175" s="33"/>
      <c r="J175" s="34"/>
      <c r="K175" s="26"/>
      <c r="L175" s="27"/>
      <c r="M175" s="28"/>
      <c r="N175" s="29"/>
      <c r="O175" s="30"/>
      <c r="P175" s="31"/>
      <c r="Q175" s="32"/>
      <c r="R175" s="33"/>
    </row>
    <row r="176" spans="2:18" ht="15" customHeight="1">
      <c r="B176" s="35">
        <f>IF(ISNUMBER(D176)=TRUE,VLOOKUP(B180,'[1]Upis rezultata B sektora'!$D$2:$J$51,7,0),"")</f>
      </c>
      <c r="C176" s="36">
        <f>VLOOKUP(B180,'[1]Upis rezultata B sektora'!$D$2:$E$51,2,FALSE)</f>
      </c>
      <c r="D176" s="37">
        <f>VLOOKUP(B180,'[1]Upis rezultata B sektora'!$D$2:$H$51,5,FALSE)</f>
      </c>
      <c r="E176" s="38">
        <f>IF(AND(ISNUMBER(D176)=TRUE,ISNUMBER(F176)=TRUE),VLOOKUP(B180,'[1]Upis rezultata B sektora'!$D$2:$I$51,6,FALSE),"")</f>
      </c>
      <c r="F176" s="39">
        <f>VLOOKUP(B180,'[1]Upis rezultata B sektora'!D$2:$G$51,4,FALSE)</f>
      </c>
      <c r="G176" s="40">
        <f>VLOOKUP(C176,'[1]Pojedinačni plasman'!$A$6:$G$155,7,FALSE)</f>
      </c>
      <c r="H176" s="41"/>
      <c r="I176" s="42"/>
      <c r="J176" s="34"/>
      <c r="K176" s="35"/>
      <c r="L176" s="36"/>
      <c r="M176" s="37"/>
      <c r="N176" s="38"/>
      <c r="O176" s="39"/>
      <c r="P176" s="40"/>
      <c r="Q176" s="41"/>
      <c r="R176" s="42"/>
    </row>
    <row r="177" spans="2:18" ht="15" customHeight="1">
      <c r="B177" s="35">
        <f>IF(ISNUMBER(D177)=TRUE,VLOOKUP(B180,'[1]Upis rezultata C sektora'!$D$2:$J$51,7,0),"")</f>
      </c>
      <c r="C177" s="36">
        <f>VLOOKUP(B180,'[1]Upis rezultata C sektora'!$D$2:$E$51,2,FALSE)</f>
      </c>
      <c r="D177" s="37">
        <f>VLOOKUP(B180,'[1]Upis rezultata C sektora'!$D$2:$H$51,5,FALSE)</f>
      </c>
      <c r="E177" s="38">
        <f>IF(AND(ISNUMBER(D177)=TRUE,ISNUMBER(F177)=TRUE),VLOOKUP(B180,'[1]Upis rezultata C sektora'!$D$2:$I$51,6,FALSE),"")</f>
      </c>
      <c r="F177" s="39">
        <f>VLOOKUP(B180,'[1]Upis rezultata C sektora'!D$2:$G$51,4,FALSE)</f>
      </c>
      <c r="G177" s="40">
        <f>VLOOKUP(C177,'[1]Pojedinačni plasman'!$A$6:$G$155,7,FALSE)</f>
      </c>
      <c r="H177" s="41"/>
      <c r="I177" s="42"/>
      <c r="J177" s="34"/>
      <c r="K177" s="35"/>
      <c r="L177" s="36"/>
      <c r="M177" s="37"/>
      <c r="N177" s="38"/>
      <c r="O177" s="39"/>
      <c r="P177" s="40"/>
      <c r="Q177" s="41"/>
      <c r="R177" s="42"/>
    </row>
    <row r="178" spans="2:18" ht="15" customHeight="1">
      <c r="B178" s="35"/>
      <c r="C178" s="38"/>
      <c r="D178" s="37"/>
      <c r="E178" s="38"/>
      <c r="F178" s="39"/>
      <c r="G178" s="40"/>
      <c r="H178" s="41"/>
      <c r="I178" s="42"/>
      <c r="J178" s="34"/>
      <c r="K178" s="35"/>
      <c r="L178" s="38"/>
      <c r="M178" s="37"/>
      <c r="N178" s="38"/>
      <c r="O178" s="39"/>
      <c r="P178" s="40"/>
      <c r="Q178" s="41"/>
      <c r="R178" s="42"/>
    </row>
    <row r="179" spans="2:18" ht="15" customHeight="1">
      <c r="B179" s="35"/>
      <c r="C179" s="38"/>
      <c r="D179" s="37"/>
      <c r="E179" s="38"/>
      <c r="F179" s="39"/>
      <c r="G179" s="40"/>
      <c r="H179" s="41"/>
      <c r="I179" s="42"/>
      <c r="J179" s="34"/>
      <c r="K179" s="35"/>
      <c r="L179" s="38"/>
      <c r="M179" s="37"/>
      <c r="N179" s="38"/>
      <c r="O179" s="39"/>
      <c r="P179" s="40"/>
      <c r="Q179" s="41"/>
      <c r="R179" s="42"/>
    </row>
    <row r="180" spans="2:18" ht="21" thickBot="1">
      <c r="B180" s="43">
        <f>IF(ISNONTEXT('[1]Ekipni plasman'!$B$46)=FALSE,'[1]Ekipni plasman'!$B$46,"")</f>
      </c>
      <c r="C180" s="44"/>
      <c r="D180" s="45"/>
      <c r="E180" s="46">
        <f>VLOOKUP(B180,'[1]Ekipni plasman'!$B$6:$F$55,3,FALSE)</f>
      </c>
      <c r="F180" s="47">
        <f>VLOOKUP(B180,'[1]Ekipni plasman'!$B$6:$F$55,2,FALSE)</f>
      </c>
      <c r="G180" s="48"/>
      <c r="H180" s="49"/>
      <c r="I180" s="50"/>
      <c r="J180" s="8"/>
      <c r="K180" s="43"/>
      <c r="L180" s="44"/>
      <c r="M180" s="45"/>
      <c r="N180" s="53"/>
      <c r="O180" s="47"/>
      <c r="P180" s="48"/>
      <c r="Q180" s="49"/>
      <c r="R180" s="50"/>
    </row>
    <row r="181" spans="11:18" ht="12" customHeight="1" thickBot="1">
      <c r="K181" s="1"/>
      <c r="M181" s="1"/>
      <c r="P181" s="1"/>
      <c r="Q181" s="4"/>
      <c r="R181" s="1"/>
    </row>
    <row r="182" spans="2:18" ht="15" customHeight="1">
      <c r="B182" s="26">
        <f>IF(ISNUMBER(D182)=TRUE,VLOOKUP(B187,'[1]Upis rezultata A sektora'!$D$2:$J$51,7,0),"")</f>
      </c>
      <c r="C182" s="27">
        <f>VLOOKUP(B187,'[1]Upis rezultata A sektora'!$D$2:$E$51,2,FALSE)</f>
      </c>
      <c r="D182" s="28">
        <f>VLOOKUP(B187,'[1]Upis rezultata A sektora'!$D$2:$H$51,5,FALSE)</f>
      </c>
      <c r="E182" s="29">
        <f>IF(AND(ISNUMBER(D182)=TRUE,ISNUMBER(F182)=TRUE),VLOOKUP(B187,'[1]Upis rezultata A sektora'!$D$2:$I$51,6,FALSE),"")</f>
      </c>
      <c r="F182" s="30">
        <f>VLOOKUP(B187,'[1]Upis rezultata A sektora'!D$2:$G$51,4,FALSE)</f>
      </c>
      <c r="G182" s="31">
        <f>VLOOKUP(C182,'[1]Pojedinačni plasman'!$A$6:$G$155,7,FALSE)</f>
      </c>
      <c r="H182" s="32">
        <f>VLOOKUP(B187,'[1]Ekipni plasman'!$B$6:$F$55,5,FALSE)</f>
      </c>
      <c r="I182" s="33"/>
      <c r="J182" s="34"/>
      <c r="K182" s="26"/>
      <c r="L182" s="27"/>
      <c r="M182" s="28"/>
      <c r="N182" s="29"/>
      <c r="O182" s="30"/>
      <c r="P182" s="31"/>
      <c r="Q182" s="32"/>
      <c r="R182" s="33"/>
    </row>
    <row r="183" spans="2:18" ht="15" customHeight="1">
      <c r="B183" s="35">
        <f>IF(ISNUMBER(D183)=TRUE,VLOOKUP(B187,'[1]Upis rezultata B sektora'!$D$2:$J$51,7,0),"")</f>
      </c>
      <c r="C183" s="36">
        <f>VLOOKUP(B187,'[1]Upis rezultata B sektora'!$D$2:$E$51,2,FALSE)</f>
      </c>
      <c r="D183" s="37">
        <f>VLOOKUP(B187,'[1]Upis rezultata B sektora'!$D$2:$H$51,5,FALSE)</f>
      </c>
      <c r="E183" s="38">
        <f>IF(AND(ISNUMBER(D183)=TRUE,ISNUMBER(F183)=TRUE),VLOOKUP(B187,'[1]Upis rezultata B sektora'!$D$2:$I$51,6,FALSE),"")</f>
      </c>
      <c r="F183" s="39">
        <f>VLOOKUP(B187,'[1]Upis rezultata B sektora'!D$2:$G$51,4,FALSE)</f>
      </c>
      <c r="G183" s="40">
        <f>VLOOKUP(C183,'[1]Pojedinačni plasman'!$A$6:$G$155,7,FALSE)</f>
      </c>
      <c r="H183" s="41"/>
      <c r="I183" s="42"/>
      <c r="J183" s="34"/>
      <c r="K183" s="35"/>
      <c r="L183" s="36"/>
      <c r="M183" s="37"/>
      <c r="N183" s="38"/>
      <c r="O183" s="39"/>
      <c r="P183" s="40"/>
      <c r="Q183" s="41"/>
      <c r="R183" s="42"/>
    </row>
    <row r="184" spans="2:18" ht="15" customHeight="1">
      <c r="B184" s="35">
        <f>IF(ISNUMBER(D184)=TRUE,VLOOKUP(B187,'[1]Upis rezultata C sektora'!$D$2:$J$51,7,0),"")</f>
      </c>
      <c r="C184" s="36">
        <f>VLOOKUP(B187,'[1]Upis rezultata C sektora'!$D$2:$E$51,2,FALSE)</f>
      </c>
      <c r="D184" s="37">
        <f>VLOOKUP(B187,'[1]Upis rezultata C sektora'!$D$2:$H$51,5,FALSE)</f>
      </c>
      <c r="E184" s="38">
        <f>IF(AND(ISNUMBER(D184)=TRUE,ISNUMBER(F184)=TRUE),VLOOKUP(B187,'[1]Upis rezultata C sektora'!$D$2:$I$51,6,FALSE),"")</f>
      </c>
      <c r="F184" s="39">
        <f>VLOOKUP(B187,'[1]Upis rezultata C sektora'!D$2:$G$51,4,FALSE)</f>
      </c>
      <c r="G184" s="40">
        <f>VLOOKUP(C184,'[1]Pojedinačni plasman'!$A$6:$G$155,7,FALSE)</f>
      </c>
      <c r="H184" s="41"/>
      <c r="I184" s="42"/>
      <c r="J184" s="34"/>
      <c r="K184" s="35"/>
      <c r="L184" s="36"/>
      <c r="M184" s="37"/>
      <c r="N184" s="38"/>
      <c r="O184" s="39"/>
      <c r="P184" s="40"/>
      <c r="Q184" s="41"/>
      <c r="R184" s="42"/>
    </row>
    <row r="185" spans="2:18" ht="15" customHeight="1">
      <c r="B185" s="35"/>
      <c r="C185" s="38"/>
      <c r="D185" s="37"/>
      <c r="E185" s="38"/>
      <c r="F185" s="39"/>
      <c r="G185" s="40"/>
      <c r="H185" s="41"/>
      <c r="I185" s="42"/>
      <c r="J185" s="34"/>
      <c r="K185" s="35"/>
      <c r="L185" s="38"/>
      <c r="M185" s="37"/>
      <c r="N185" s="38"/>
      <c r="O185" s="39"/>
      <c r="P185" s="40"/>
      <c r="Q185" s="41"/>
      <c r="R185" s="42"/>
    </row>
    <row r="186" spans="2:18" ht="15" customHeight="1">
      <c r="B186" s="35"/>
      <c r="C186" s="38"/>
      <c r="D186" s="37"/>
      <c r="E186" s="38"/>
      <c r="F186" s="39"/>
      <c r="G186" s="40"/>
      <c r="H186" s="41"/>
      <c r="I186" s="42"/>
      <c r="J186" s="34"/>
      <c r="K186" s="35"/>
      <c r="L186" s="38"/>
      <c r="M186" s="37"/>
      <c r="N186" s="38"/>
      <c r="O186" s="39"/>
      <c r="P186" s="40"/>
      <c r="Q186" s="41"/>
      <c r="R186" s="42"/>
    </row>
    <row r="187" spans="2:18" ht="21" thickBot="1">
      <c r="B187" s="43">
        <f>IF(ISNONTEXT('[1]Ekipni plasman'!$B$47)=FALSE,'[1]Ekipni plasman'!$B$47,"")</f>
      </c>
      <c r="C187" s="44"/>
      <c r="D187" s="45"/>
      <c r="E187" s="46">
        <f>VLOOKUP(B187,'[1]Ekipni plasman'!$B$6:$F$55,3,FALSE)</f>
      </c>
      <c r="F187" s="47">
        <f>VLOOKUP(B187,'[1]Ekipni plasman'!$B$6:$F$55,2,FALSE)</f>
      </c>
      <c r="G187" s="48"/>
      <c r="H187" s="49"/>
      <c r="I187" s="50"/>
      <c r="J187" s="8"/>
      <c r="K187" s="43"/>
      <c r="L187" s="44"/>
      <c r="M187" s="45"/>
      <c r="N187" s="53"/>
      <c r="O187" s="47"/>
      <c r="P187" s="48"/>
      <c r="Q187" s="49"/>
      <c r="R187" s="50"/>
    </row>
    <row r="188" spans="11:18" ht="12" customHeight="1" thickBot="1">
      <c r="K188" s="1"/>
      <c r="M188" s="1"/>
      <c r="P188" s="1"/>
      <c r="Q188" s="4"/>
      <c r="R188" s="1"/>
    </row>
    <row r="189" spans="2:18" ht="15" customHeight="1">
      <c r="B189" s="26">
        <f>IF(ISNUMBER(D189)=TRUE,VLOOKUP(B194,'[1]Upis rezultata A sektora'!$D$2:$J$51,7,0),"")</f>
      </c>
      <c r="C189" s="27">
        <f>VLOOKUP(B194,'[1]Upis rezultata A sektora'!$D$2:$E$51,2,FALSE)</f>
      </c>
      <c r="D189" s="28">
        <f>VLOOKUP(B194,'[1]Upis rezultata A sektora'!$D$2:$H$51,5,FALSE)</f>
      </c>
      <c r="E189" s="29">
        <f>IF(AND(ISNUMBER(D189)=TRUE,ISNUMBER(F189)=TRUE),VLOOKUP(B194,'[1]Upis rezultata A sektora'!$D$2:$I$51,6,FALSE),"")</f>
      </c>
      <c r="F189" s="30">
        <f>VLOOKUP(B194,'[1]Upis rezultata A sektora'!D$2:$G$51,4,FALSE)</f>
      </c>
      <c r="G189" s="31">
        <f>VLOOKUP(C189,'[1]Pojedinačni plasman'!$A$6:$G$155,7,FALSE)</f>
      </c>
      <c r="H189" s="32">
        <f>VLOOKUP(B194,'[1]Ekipni plasman'!$B$6:$F$55,5,FALSE)</f>
      </c>
      <c r="I189" s="33"/>
      <c r="J189" s="34"/>
      <c r="K189" s="26"/>
      <c r="L189" s="27"/>
      <c r="M189" s="28"/>
      <c r="N189" s="29"/>
      <c r="O189" s="30"/>
      <c r="P189" s="31"/>
      <c r="Q189" s="32"/>
      <c r="R189" s="33"/>
    </row>
    <row r="190" spans="2:18" ht="15" customHeight="1">
      <c r="B190" s="35">
        <f>IF(ISNUMBER(D190)=TRUE,VLOOKUP(B194,'[1]Upis rezultata B sektora'!$D$2:$J$51,7,0),"")</f>
      </c>
      <c r="C190" s="36">
        <f>VLOOKUP(B194,'[1]Upis rezultata B sektora'!$D$2:$E$51,2,FALSE)</f>
      </c>
      <c r="D190" s="37">
        <f>VLOOKUP(B194,'[1]Upis rezultata B sektora'!$D$2:$H$51,5,FALSE)</f>
      </c>
      <c r="E190" s="38">
        <f>IF(AND(ISNUMBER(D190)=TRUE,ISNUMBER(F190)=TRUE),VLOOKUP(B194,'[1]Upis rezultata B sektora'!$D$2:$I$51,6,FALSE),"")</f>
      </c>
      <c r="F190" s="39">
        <f>VLOOKUP(B194,'[1]Upis rezultata B sektora'!D$2:$G$51,4,FALSE)</f>
      </c>
      <c r="G190" s="40">
        <f>VLOOKUP(C190,'[1]Pojedinačni plasman'!$A$6:$G$155,7,FALSE)</f>
      </c>
      <c r="H190" s="41"/>
      <c r="I190" s="42"/>
      <c r="J190" s="34"/>
      <c r="K190" s="35"/>
      <c r="L190" s="36"/>
      <c r="M190" s="37"/>
      <c r="N190" s="38"/>
      <c r="O190" s="39"/>
      <c r="P190" s="40"/>
      <c r="Q190" s="41"/>
      <c r="R190" s="42"/>
    </row>
    <row r="191" spans="2:18" ht="15" customHeight="1">
      <c r="B191" s="35">
        <f>IF(ISNUMBER(D191)=TRUE,VLOOKUP(B194,'[1]Upis rezultata C sektora'!$D$2:$J$51,7,0),"")</f>
      </c>
      <c r="C191" s="36">
        <f>VLOOKUP(B194,'[1]Upis rezultata C sektora'!$D$2:$E$51,2,FALSE)</f>
      </c>
      <c r="D191" s="37">
        <f>VLOOKUP(B194,'[1]Upis rezultata C sektora'!$D$2:$H$51,5,FALSE)</f>
      </c>
      <c r="E191" s="38">
        <f>IF(AND(ISNUMBER(D191)=TRUE,ISNUMBER(F191)=TRUE),VLOOKUP(B194,'[1]Upis rezultata C sektora'!$D$2:$I$51,6,FALSE),"")</f>
      </c>
      <c r="F191" s="39">
        <f>VLOOKUP(B194,'[1]Upis rezultata C sektora'!D$2:$G$51,4,FALSE)</f>
      </c>
      <c r="G191" s="40">
        <f>VLOOKUP(C191,'[1]Pojedinačni plasman'!$A$6:$G$155,7,FALSE)</f>
      </c>
      <c r="H191" s="41"/>
      <c r="I191" s="42"/>
      <c r="J191" s="34"/>
      <c r="K191" s="35"/>
      <c r="L191" s="36"/>
      <c r="M191" s="37"/>
      <c r="N191" s="38"/>
      <c r="O191" s="39"/>
      <c r="P191" s="40"/>
      <c r="Q191" s="41"/>
      <c r="R191" s="42"/>
    </row>
    <row r="192" spans="2:18" ht="15" customHeight="1">
      <c r="B192" s="35"/>
      <c r="C192" s="38"/>
      <c r="D192" s="37"/>
      <c r="E192" s="38"/>
      <c r="F192" s="39"/>
      <c r="G192" s="40"/>
      <c r="H192" s="41"/>
      <c r="I192" s="42"/>
      <c r="J192" s="34"/>
      <c r="K192" s="35"/>
      <c r="L192" s="38"/>
      <c r="M192" s="37"/>
      <c r="N192" s="38"/>
      <c r="O192" s="39"/>
      <c r="P192" s="40"/>
      <c r="Q192" s="41"/>
      <c r="R192" s="42"/>
    </row>
    <row r="193" spans="2:18" ht="15" customHeight="1">
      <c r="B193" s="35"/>
      <c r="C193" s="38"/>
      <c r="D193" s="37"/>
      <c r="E193" s="38"/>
      <c r="F193" s="39"/>
      <c r="G193" s="40"/>
      <c r="H193" s="41"/>
      <c r="I193" s="42"/>
      <c r="J193" s="34"/>
      <c r="K193" s="35"/>
      <c r="L193" s="38"/>
      <c r="M193" s="37"/>
      <c r="N193" s="38"/>
      <c r="O193" s="39"/>
      <c r="P193" s="40"/>
      <c r="Q193" s="41"/>
      <c r="R193" s="42"/>
    </row>
    <row r="194" spans="2:18" ht="21" thickBot="1">
      <c r="B194" s="43">
        <f>IF(ISNONTEXT('[1]Ekipni plasman'!$B$48)=FALSE,'[1]Ekipni plasman'!$B$48,"")</f>
      </c>
      <c r="C194" s="44"/>
      <c r="D194" s="45"/>
      <c r="E194" s="46">
        <f>VLOOKUP(B194,'[1]Ekipni plasman'!$B$6:$F$55,3,FALSE)</f>
      </c>
      <c r="F194" s="47">
        <f>VLOOKUP(B194,'[1]Ekipni plasman'!$B$6:$F$55,2,FALSE)</f>
      </c>
      <c r="G194" s="48"/>
      <c r="H194" s="49"/>
      <c r="I194" s="50"/>
      <c r="J194" s="8"/>
      <c r="K194" s="43"/>
      <c r="L194" s="44"/>
      <c r="M194" s="45"/>
      <c r="N194" s="53"/>
      <c r="O194" s="47"/>
      <c r="P194" s="48"/>
      <c r="Q194" s="49"/>
      <c r="R194" s="50"/>
    </row>
    <row r="195" spans="11:18" ht="12" customHeight="1" thickBot="1">
      <c r="K195" s="1"/>
      <c r="M195" s="1"/>
      <c r="P195" s="1"/>
      <c r="Q195" s="4"/>
      <c r="R195" s="1"/>
    </row>
    <row r="196" spans="2:18" ht="15" customHeight="1">
      <c r="B196" s="26">
        <f>IF(ISNUMBER(D196)=TRUE,VLOOKUP(B201,'[1]Upis rezultata A sektora'!$D$2:$J$51,7,0),"")</f>
      </c>
      <c r="C196" s="27">
        <f>VLOOKUP(B201,'[1]Upis rezultata A sektora'!$D$2:$E$51,2,FALSE)</f>
      </c>
      <c r="D196" s="28">
        <f>VLOOKUP(B201,'[1]Upis rezultata A sektora'!$D$2:$H$51,5,FALSE)</f>
      </c>
      <c r="E196" s="29">
        <f>IF(AND(ISNUMBER(D196)=TRUE,ISNUMBER(F196)=TRUE),VLOOKUP(B201,'[1]Upis rezultata A sektora'!$D$2:$I$51,6,FALSE),"")</f>
      </c>
      <c r="F196" s="30">
        <f>VLOOKUP(B201,'[1]Upis rezultata A sektora'!D$2:$G$51,4,FALSE)</f>
      </c>
      <c r="G196" s="31">
        <f>VLOOKUP(C196,'[1]Pojedinačni plasman'!$A$6:$G$155,7,FALSE)</f>
      </c>
      <c r="H196" s="32">
        <f>VLOOKUP(B201,'[1]Ekipni plasman'!$B$6:$F$55,5,FALSE)</f>
      </c>
      <c r="I196" s="33"/>
      <c r="J196" s="34"/>
      <c r="K196" s="26"/>
      <c r="L196" s="27"/>
      <c r="M196" s="28"/>
      <c r="N196" s="29"/>
      <c r="O196" s="30"/>
      <c r="P196" s="31"/>
      <c r="Q196" s="32"/>
      <c r="R196" s="33"/>
    </row>
    <row r="197" spans="2:18" ht="15" customHeight="1">
      <c r="B197" s="35">
        <f>IF(ISNUMBER(D197)=TRUE,VLOOKUP(B201,'[1]Upis rezultata B sektora'!$D$2:$J$51,7,0),"")</f>
      </c>
      <c r="C197" s="36">
        <f>VLOOKUP(B201,'[1]Upis rezultata B sektora'!$D$2:$E$51,2,FALSE)</f>
      </c>
      <c r="D197" s="37">
        <f>VLOOKUP(B201,'[1]Upis rezultata B sektora'!$D$2:$H$51,5,FALSE)</f>
      </c>
      <c r="E197" s="38">
        <f>IF(AND(ISNUMBER(D197)=TRUE,ISNUMBER(F197)=TRUE),VLOOKUP(B201,'[1]Upis rezultata B sektora'!$D$2:$I$51,6,FALSE),"")</f>
      </c>
      <c r="F197" s="39">
        <f>VLOOKUP(B201,'[1]Upis rezultata B sektora'!D$2:$G$51,4,FALSE)</f>
      </c>
      <c r="G197" s="40">
        <f>VLOOKUP(C197,'[1]Pojedinačni plasman'!$A$6:$G$155,7,FALSE)</f>
      </c>
      <c r="H197" s="41"/>
      <c r="I197" s="42"/>
      <c r="J197" s="34"/>
      <c r="K197" s="35"/>
      <c r="L197" s="36"/>
      <c r="M197" s="37"/>
      <c r="N197" s="38"/>
      <c r="O197" s="39"/>
      <c r="P197" s="40"/>
      <c r="Q197" s="41"/>
      <c r="R197" s="42"/>
    </row>
    <row r="198" spans="2:18" ht="15" customHeight="1">
      <c r="B198" s="35">
        <f>IF(ISNUMBER(D198)=TRUE,VLOOKUP(B201,'[1]Upis rezultata C sektora'!$D$2:$J$51,7,0),"")</f>
      </c>
      <c r="C198" s="36">
        <f>VLOOKUP(B201,'[1]Upis rezultata C sektora'!$D$2:$E$51,2,FALSE)</f>
      </c>
      <c r="D198" s="37">
        <f>VLOOKUP(B201,'[1]Upis rezultata C sektora'!$D$2:$H$51,5,FALSE)</f>
      </c>
      <c r="E198" s="38">
        <f>IF(AND(ISNUMBER(D198)=TRUE,ISNUMBER(F198)=TRUE),VLOOKUP(B201,'[1]Upis rezultata C sektora'!$D$2:$I$51,6,FALSE),"")</f>
      </c>
      <c r="F198" s="39">
        <f>VLOOKUP(B201,'[1]Upis rezultata C sektora'!D$2:$G$51,4,FALSE)</f>
      </c>
      <c r="G198" s="40">
        <f>VLOOKUP(C198,'[1]Pojedinačni plasman'!$A$6:$G$155,7,FALSE)</f>
      </c>
      <c r="H198" s="41"/>
      <c r="I198" s="42"/>
      <c r="J198" s="34"/>
      <c r="K198" s="35"/>
      <c r="L198" s="36"/>
      <c r="M198" s="37"/>
      <c r="N198" s="38"/>
      <c r="O198" s="39"/>
      <c r="P198" s="40"/>
      <c r="Q198" s="41"/>
      <c r="R198" s="42"/>
    </row>
    <row r="199" spans="2:18" ht="15" customHeight="1">
      <c r="B199" s="35"/>
      <c r="C199" s="38"/>
      <c r="D199" s="37"/>
      <c r="E199" s="38"/>
      <c r="F199" s="39"/>
      <c r="G199" s="40"/>
      <c r="H199" s="41"/>
      <c r="I199" s="42"/>
      <c r="J199" s="34"/>
      <c r="K199" s="35"/>
      <c r="L199" s="38"/>
      <c r="M199" s="37"/>
      <c r="N199" s="38"/>
      <c r="O199" s="39"/>
      <c r="P199" s="40"/>
      <c r="Q199" s="41"/>
      <c r="R199" s="42"/>
    </row>
    <row r="200" spans="2:18" ht="15" customHeight="1">
      <c r="B200" s="35"/>
      <c r="C200" s="38"/>
      <c r="D200" s="37"/>
      <c r="E200" s="38"/>
      <c r="F200" s="39"/>
      <c r="G200" s="40"/>
      <c r="H200" s="41"/>
      <c r="I200" s="42"/>
      <c r="J200" s="34"/>
      <c r="K200" s="35"/>
      <c r="L200" s="38"/>
      <c r="M200" s="37"/>
      <c r="N200" s="38"/>
      <c r="O200" s="39"/>
      <c r="P200" s="40"/>
      <c r="Q200" s="41"/>
      <c r="R200" s="42"/>
    </row>
    <row r="201" spans="2:18" ht="21" thickBot="1">
      <c r="B201" s="43">
        <f>IF(ISNONTEXT('[1]Ekipni plasman'!$B$49)=FALSE,'[1]Ekipni plasman'!$B$49,"")</f>
      </c>
      <c r="C201" s="44"/>
      <c r="D201" s="45"/>
      <c r="E201" s="46">
        <f>VLOOKUP(B201,'[1]Ekipni plasman'!$B$6:$F$55,3,FALSE)</f>
      </c>
      <c r="F201" s="47">
        <f>VLOOKUP(B201,'[1]Ekipni plasman'!$B$6:$F$55,2,FALSE)</f>
      </c>
      <c r="G201" s="48"/>
      <c r="H201" s="49"/>
      <c r="I201" s="50"/>
      <c r="J201" s="8"/>
      <c r="K201" s="43"/>
      <c r="L201" s="44"/>
      <c r="M201" s="45"/>
      <c r="N201" s="53"/>
      <c r="O201" s="47"/>
      <c r="P201" s="48"/>
      <c r="Q201" s="49"/>
      <c r="R201" s="50"/>
    </row>
    <row r="202" spans="11:18" ht="12" customHeight="1" thickBot="1">
      <c r="K202" s="1"/>
      <c r="M202" s="1"/>
      <c r="P202" s="1"/>
      <c r="Q202" s="4"/>
      <c r="R202" s="1"/>
    </row>
    <row r="203" spans="2:18" ht="15" customHeight="1">
      <c r="B203" s="26">
        <f>IF(ISNUMBER(D203)=TRUE,VLOOKUP(B208,'[1]Upis rezultata A sektora'!$D$2:$J$51,7,0),"")</f>
      </c>
      <c r="C203" s="27">
        <f>VLOOKUP(B208,'[1]Upis rezultata A sektora'!$D$2:$E$51,2,FALSE)</f>
      </c>
      <c r="D203" s="28">
        <f>VLOOKUP(B208,'[1]Upis rezultata A sektora'!$D$2:$H$51,5,FALSE)</f>
      </c>
      <c r="E203" s="29">
        <f>IF(AND(ISNUMBER(D203)=TRUE,ISNUMBER(F203)=TRUE),VLOOKUP(B208,'[1]Upis rezultata A sektora'!$D$2:$I$51,6,FALSE),"")</f>
      </c>
      <c r="F203" s="30">
        <f>VLOOKUP(B208,'[1]Upis rezultata A sektora'!D$2:$G$51,4,FALSE)</f>
      </c>
      <c r="G203" s="31">
        <f>VLOOKUP(C203,'[1]Pojedinačni plasman'!$A$6:$G$155,7,FALSE)</f>
      </c>
      <c r="H203" s="32">
        <f>VLOOKUP(B208,'[1]Ekipni plasman'!$B$6:$F$55,5,FALSE)</f>
      </c>
      <c r="I203" s="33"/>
      <c r="J203" s="34"/>
      <c r="K203" s="26"/>
      <c r="L203" s="27"/>
      <c r="M203" s="28"/>
      <c r="N203" s="29"/>
      <c r="O203" s="30"/>
      <c r="P203" s="31"/>
      <c r="Q203" s="32"/>
      <c r="R203" s="33"/>
    </row>
    <row r="204" spans="2:18" ht="15" customHeight="1">
      <c r="B204" s="35">
        <f>IF(ISNUMBER(D204)=TRUE,VLOOKUP(B208,'[1]Upis rezultata B sektora'!$D$2:$J$51,7,0),"")</f>
      </c>
      <c r="C204" s="36">
        <f>VLOOKUP(B208,'[1]Upis rezultata B sektora'!$D$2:$E$51,2,FALSE)</f>
      </c>
      <c r="D204" s="37">
        <f>VLOOKUP(B208,'[1]Upis rezultata B sektora'!$D$2:$H$51,5,FALSE)</f>
      </c>
      <c r="E204" s="38">
        <f>IF(AND(ISNUMBER(D204)=TRUE,ISNUMBER(F204)=TRUE),VLOOKUP(B208,'[1]Upis rezultata B sektora'!$D$2:$I$51,6,FALSE),"")</f>
      </c>
      <c r="F204" s="39">
        <f>VLOOKUP(B208,'[1]Upis rezultata B sektora'!D$2:$G$51,4,FALSE)</f>
      </c>
      <c r="G204" s="40">
        <f>VLOOKUP(C204,'[1]Pojedinačni plasman'!$A$6:$G$155,7,FALSE)</f>
      </c>
      <c r="H204" s="41"/>
      <c r="I204" s="42"/>
      <c r="J204" s="34"/>
      <c r="K204" s="35"/>
      <c r="L204" s="36"/>
      <c r="M204" s="37"/>
      <c r="N204" s="38"/>
      <c r="O204" s="39"/>
      <c r="P204" s="40"/>
      <c r="Q204" s="41"/>
      <c r="R204" s="42"/>
    </row>
    <row r="205" spans="2:18" ht="15" customHeight="1">
      <c r="B205" s="35">
        <f>IF(ISNUMBER(D205)=TRUE,VLOOKUP(B208,'[1]Upis rezultata C sektora'!$D$2:$J$51,7,0),"")</f>
      </c>
      <c r="C205" s="36">
        <f>VLOOKUP(B208,'[1]Upis rezultata C sektora'!$D$2:$E$51,2,FALSE)</f>
      </c>
      <c r="D205" s="37">
        <f>VLOOKUP(B208,'[1]Upis rezultata C sektora'!$D$2:$H$51,5,FALSE)</f>
      </c>
      <c r="E205" s="38">
        <f>IF(AND(ISNUMBER(D205)=TRUE,ISNUMBER(F205)=TRUE),VLOOKUP(B208,'[1]Upis rezultata C sektora'!$D$2:$I$51,6,FALSE),"")</f>
      </c>
      <c r="F205" s="39">
        <f>VLOOKUP(B208,'[1]Upis rezultata C sektora'!D$2:$G$51,4,FALSE)</f>
      </c>
      <c r="G205" s="40">
        <f>VLOOKUP(C205,'[1]Pojedinačni plasman'!$A$6:$G$155,7,FALSE)</f>
      </c>
      <c r="H205" s="41"/>
      <c r="I205" s="42"/>
      <c r="J205" s="34"/>
      <c r="K205" s="35"/>
      <c r="L205" s="36"/>
      <c r="M205" s="37"/>
      <c r="N205" s="38"/>
      <c r="O205" s="39"/>
      <c r="P205" s="40"/>
      <c r="Q205" s="41"/>
      <c r="R205" s="42"/>
    </row>
    <row r="206" spans="2:18" ht="15" customHeight="1">
      <c r="B206" s="35"/>
      <c r="C206" s="38"/>
      <c r="D206" s="37"/>
      <c r="E206" s="38"/>
      <c r="F206" s="39"/>
      <c r="G206" s="40"/>
      <c r="H206" s="41"/>
      <c r="I206" s="42"/>
      <c r="J206" s="34"/>
      <c r="K206" s="35"/>
      <c r="L206" s="38"/>
      <c r="M206" s="37"/>
      <c r="N206" s="38"/>
      <c r="O206" s="39"/>
      <c r="P206" s="40"/>
      <c r="Q206" s="41"/>
      <c r="R206" s="42"/>
    </row>
    <row r="207" spans="2:18" ht="15" customHeight="1">
      <c r="B207" s="35"/>
      <c r="C207" s="38"/>
      <c r="D207" s="37"/>
      <c r="E207" s="38"/>
      <c r="F207" s="39"/>
      <c r="G207" s="40"/>
      <c r="H207" s="41"/>
      <c r="I207" s="42"/>
      <c r="J207" s="34"/>
      <c r="K207" s="35"/>
      <c r="L207" s="38"/>
      <c r="M207" s="37"/>
      <c r="N207" s="38"/>
      <c r="O207" s="39"/>
      <c r="P207" s="40"/>
      <c r="Q207" s="41"/>
      <c r="R207" s="42"/>
    </row>
    <row r="208" spans="2:18" ht="21" thickBot="1">
      <c r="B208" s="43">
        <f>IF(ISNONTEXT('[1]Ekipni plasman'!$B$50)=FALSE,'[1]Ekipni plasman'!$B$50,"")</f>
      </c>
      <c r="C208" s="44"/>
      <c r="D208" s="45"/>
      <c r="E208" s="46">
        <f>VLOOKUP(B208,'[1]Ekipni plasman'!$B$6:$F$55,3,FALSE)</f>
      </c>
      <c r="F208" s="47">
        <f>VLOOKUP(B208,'[1]Ekipni plasman'!$B$6:$F$55,2,FALSE)</f>
      </c>
      <c r="G208" s="48"/>
      <c r="H208" s="49"/>
      <c r="I208" s="50"/>
      <c r="J208" s="8"/>
      <c r="K208" s="43"/>
      <c r="L208" s="44"/>
      <c r="M208" s="45"/>
      <c r="N208" s="53"/>
      <c r="O208" s="47"/>
      <c r="P208" s="48"/>
      <c r="Q208" s="49"/>
      <c r="R208" s="50"/>
    </row>
    <row r="209" ht="12" customHeight="1" thickBot="1"/>
    <row r="210" spans="2:18" ht="15" customHeight="1">
      <c r="B210" s="26">
        <f>IF(ISNUMBER(D210)=TRUE,VLOOKUP(B215,'[1]Upis rezultata A sektora'!$D$2:$J$51,7,0),"")</f>
      </c>
      <c r="C210" s="27">
        <f>VLOOKUP(B215,'[1]Upis rezultata A sektora'!$D$2:$E$51,2,FALSE)</f>
      </c>
      <c r="D210" s="28">
        <f>VLOOKUP(B215,'[1]Upis rezultata A sektora'!$D$2:$H$51,5,FALSE)</f>
      </c>
      <c r="E210" s="29">
        <f>IF(AND(ISNUMBER(D210)=TRUE,ISNUMBER(F210)=TRUE),VLOOKUP(B215,'[1]Upis rezultata A sektora'!$D$2:$I$51,6,FALSE),"")</f>
      </c>
      <c r="F210" s="30">
        <f>VLOOKUP(B215,'[1]Upis rezultata A sektora'!$D$2:G$51,4,FALSE)</f>
      </c>
      <c r="G210" s="31">
        <f>VLOOKUP(C210,'[1]Pojedinačni plasman'!$A$6:$G$155,7,FALSE)</f>
      </c>
      <c r="H210" s="32">
        <f>VLOOKUP(B215,'[1]Ekipni plasman'!$B$6:$F$55,5,FALSE)</f>
      </c>
      <c r="I210" s="33"/>
      <c r="J210" s="34"/>
      <c r="K210" s="26"/>
      <c r="L210" s="27"/>
      <c r="M210" s="28"/>
      <c r="N210" s="29"/>
      <c r="O210" s="30"/>
      <c r="P210" s="31"/>
      <c r="Q210" s="32"/>
      <c r="R210" s="33"/>
    </row>
    <row r="211" spans="2:18" ht="15" customHeight="1">
      <c r="B211" s="35">
        <f>IF(ISNUMBER(D211)=TRUE,VLOOKUP(B215,'[1]Upis rezultata B sektora'!$D$2:$J$51,7,0),"")</f>
      </c>
      <c r="C211" s="36">
        <f>VLOOKUP(B215,'[1]Upis rezultata B sektora'!$D$2:$E$51,2,FALSE)</f>
      </c>
      <c r="D211" s="37">
        <f>VLOOKUP(B215,'[1]Upis rezultata B sektora'!$D$2:$H$51,5,FALSE)</f>
      </c>
      <c r="E211" s="38">
        <f>IF(AND(ISNUMBER(D211)=TRUE,ISNUMBER(F211)=TRUE),VLOOKUP(B215,'[1]Upis rezultata B sektora'!$D$2:$I$51,6,FALSE),"")</f>
      </c>
      <c r="F211" s="39">
        <f>VLOOKUP(B215,'[1]Upis rezultata B sektora'!$D$2:G$51,4,FALSE)</f>
      </c>
      <c r="G211" s="40">
        <f>VLOOKUP(C211,'[1]Pojedinačni plasman'!$A$6:$G$155,7,FALSE)</f>
      </c>
      <c r="H211" s="41"/>
      <c r="I211" s="42"/>
      <c r="J211" s="34"/>
      <c r="K211" s="35"/>
      <c r="L211" s="36"/>
      <c r="M211" s="37"/>
      <c r="N211" s="38"/>
      <c r="O211" s="39"/>
      <c r="P211" s="40"/>
      <c r="Q211" s="41"/>
      <c r="R211" s="42"/>
    </row>
    <row r="212" spans="2:18" ht="15" customHeight="1">
      <c r="B212" s="35">
        <f>IF(ISNUMBER(D212)=TRUE,VLOOKUP(B215,'[1]Upis rezultata C sektora'!$D$2:$J$51,7,0),"")</f>
      </c>
      <c r="C212" s="36">
        <f>VLOOKUP(B215,'[1]Upis rezultata C sektora'!$D$2:$E$51,2,FALSE)</f>
      </c>
      <c r="D212" s="37">
        <f>VLOOKUP(B215,'[1]Upis rezultata C sektora'!$D$2:$H$51,5,FALSE)</f>
      </c>
      <c r="E212" s="38">
        <f>IF(AND(ISNUMBER(D212)=TRUE,ISNUMBER(F212)=TRUE),VLOOKUP(B215,'[1]Upis rezultata C sektora'!$D$2:$I$51,6,FALSE),"")</f>
      </c>
      <c r="F212" s="39">
        <f>VLOOKUP(B215,'[1]Upis rezultata C sektora'!$D$2:G$51,4,FALSE)</f>
      </c>
      <c r="G212" s="40">
        <f>VLOOKUP(C212,'[1]Pojedinačni plasman'!$A$6:$G$155,7,FALSE)</f>
      </c>
      <c r="H212" s="41"/>
      <c r="I212" s="42"/>
      <c r="J212" s="34"/>
      <c r="K212" s="35"/>
      <c r="L212" s="36"/>
      <c r="M212" s="37"/>
      <c r="N212" s="38"/>
      <c r="O212" s="39"/>
      <c r="P212" s="40"/>
      <c r="Q212" s="41"/>
      <c r="R212" s="42"/>
    </row>
    <row r="213" spans="2:18" ht="15" customHeight="1">
      <c r="B213" s="35"/>
      <c r="C213" s="38"/>
      <c r="D213" s="37"/>
      <c r="E213" s="38"/>
      <c r="F213" s="39"/>
      <c r="G213" s="37"/>
      <c r="H213" s="41"/>
      <c r="I213" s="42"/>
      <c r="J213" s="34"/>
      <c r="K213" s="35"/>
      <c r="L213" s="38"/>
      <c r="M213" s="37"/>
      <c r="N213" s="38"/>
      <c r="O213" s="39"/>
      <c r="P213" s="37"/>
      <c r="Q213" s="41"/>
      <c r="R213" s="42"/>
    </row>
    <row r="214" spans="2:18" ht="15" customHeight="1">
      <c r="B214" s="35"/>
      <c r="C214" s="38"/>
      <c r="D214" s="37"/>
      <c r="E214" s="38"/>
      <c r="F214" s="39"/>
      <c r="G214" s="37"/>
      <c r="H214" s="41"/>
      <c r="I214" s="42"/>
      <c r="J214" s="34"/>
      <c r="K214" s="35"/>
      <c r="L214" s="38"/>
      <c r="M214" s="37"/>
      <c r="N214" s="38"/>
      <c r="O214" s="39"/>
      <c r="P214" s="37"/>
      <c r="Q214" s="41"/>
      <c r="R214" s="42"/>
    </row>
    <row r="215" spans="2:18" ht="21" thickBot="1">
      <c r="B215" s="43">
        <f>IF(ISNONTEXT('[1]Ekipni plasman'!$B$51)=FALSE,'[1]Ekipni plasman'!$B$51,"")</f>
      </c>
      <c r="C215" s="44"/>
      <c r="D215" s="45"/>
      <c r="E215" s="46">
        <f>VLOOKUP(B215,'[1]Ekipni plasman'!$B$6:$F$55,3,FALSE)</f>
      </c>
      <c r="F215" s="47">
        <f>VLOOKUP(B215,'[1]Ekipni plasman'!$B$6:$F$55,2,FALSE)</f>
      </c>
      <c r="G215" s="48"/>
      <c r="H215" s="49"/>
      <c r="I215" s="50"/>
      <c r="J215" s="8"/>
      <c r="K215" s="43"/>
      <c r="L215" s="44"/>
      <c r="M215" s="45"/>
      <c r="N215" s="53"/>
      <c r="O215" s="47"/>
      <c r="P215" s="48"/>
      <c r="Q215" s="49"/>
      <c r="R215" s="50"/>
    </row>
    <row r="216" spans="2:9" ht="12" customHeight="1" thickBot="1">
      <c r="B216" s="2"/>
      <c r="D216" s="2"/>
      <c r="G216" s="2"/>
      <c r="H216" s="6"/>
      <c r="I216" s="2"/>
    </row>
    <row r="217" spans="2:18" ht="15" customHeight="1">
      <c r="B217" s="26">
        <f>IF(ISNUMBER(D217)=TRUE,VLOOKUP(B222,'[1]Upis rezultata A sektora'!$D$2:$J$51,7,0),"")</f>
      </c>
      <c r="C217" s="27">
        <f>VLOOKUP(B222,'[1]Upis rezultata A sektora'!$D$2:$E$51,2,FALSE)</f>
      </c>
      <c r="D217" s="28">
        <f>VLOOKUP(B222,'[1]Upis rezultata A sektora'!$D$2:$H$51,5,FALSE)</f>
      </c>
      <c r="E217" s="29">
        <f>IF(AND(ISNUMBER(D217)=TRUE,ISNUMBER(F217)=TRUE),VLOOKUP(B222,'[1]Upis rezultata A sektora'!$D$2:$I$51,6,FALSE),"")</f>
      </c>
      <c r="F217" s="30">
        <f>VLOOKUP(B222,'[1]Upis rezultata A sektora'!$D$2:G$51,4,FALSE)</f>
      </c>
      <c r="G217" s="31">
        <f>VLOOKUP(C217,'[1]Pojedinačni plasman'!$A$6:$G$155,7,FALSE)</f>
      </c>
      <c r="H217" s="32">
        <f>VLOOKUP(B222,'[1]Ekipni plasman'!$B$6:$F$55,5,FALSE)</f>
      </c>
      <c r="I217" s="33"/>
      <c r="J217" s="34"/>
      <c r="K217" s="26"/>
      <c r="L217" s="27"/>
      <c r="M217" s="28"/>
      <c r="N217" s="29"/>
      <c r="O217" s="30"/>
      <c r="P217" s="31"/>
      <c r="Q217" s="32"/>
      <c r="R217" s="33"/>
    </row>
    <row r="218" spans="2:18" ht="15" customHeight="1">
      <c r="B218" s="35">
        <f>IF(ISNUMBER(D218)=TRUE,VLOOKUP(B222,'[1]Upis rezultata B sektora'!$D$2:$J$51,7,0),"")</f>
      </c>
      <c r="C218" s="36">
        <f>VLOOKUP(B222,'[1]Upis rezultata B sektora'!$D$2:$E$51,2,FALSE)</f>
      </c>
      <c r="D218" s="37">
        <f>VLOOKUP(B222,'[1]Upis rezultata B sektora'!$D$2:$H$51,5,FALSE)</f>
      </c>
      <c r="E218" s="38">
        <f>IF(AND(ISNUMBER(D218)=TRUE,ISNUMBER(F218)=TRUE),VLOOKUP(B222,'[1]Upis rezultata B sektora'!$D$2:$I$51,6,FALSE),"")</f>
      </c>
      <c r="F218" s="39">
        <f>VLOOKUP(B222,'[1]Upis rezultata B sektora'!$D$2:G$51,4,FALSE)</f>
      </c>
      <c r="G218" s="40">
        <f>VLOOKUP(C218,'[1]Pojedinačni plasman'!$A$6:$G$155,7,FALSE)</f>
      </c>
      <c r="H218" s="41"/>
      <c r="I218" s="42"/>
      <c r="J218" s="34"/>
      <c r="K218" s="35"/>
      <c r="L218" s="36"/>
      <c r="M218" s="37"/>
      <c r="N218" s="38"/>
      <c r="O218" s="39"/>
      <c r="P218" s="40"/>
      <c r="Q218" s="41"/>
      <c r="R218" s="42"/>
    </row>
    <row r="219" spans="2:18" ht="15" customHeight="1">
      <c r="B219" s="35">
        <f>IF(ISNUMBER(D219)=TRUE,VLOOKUP(B222,'[1]Upis rezultata C sektora'!$D$2:$J$51,7,0),"")</f>
      </c>
      <c r="C219" s="36">
        <f>VLOOKUP(B222,'[1]Upis rezultata C sektora'!$D$2:$E$51,2,FALSE)</f>
      </c>
      <c r="D219" s="37">
        <f>VLOOKUP(B222,'[1]Upis rezultata C sektora'!$D$2:$H$51,5,FALSE)</f>
      </c>
      <c r="E219" s="38">
        <f>IF(AND(ISNUMBER(D219)=TRUE,ISNUMBER(F219)=TRUE),VLOOKUP(B222,'[1]Upis rezultata C sektora'!$D$2:$I$51,6,FALSE),"")</f>
      </c>
      <c r="F219" s="39">
        <f>VLOOKUP(B222,'[1]Upis rezultata C sektora'!$D$2:G$51,4,FALSE)</f>
      </c>
      <c r="G219" s="40">
        <f>VLOOKUP(C219,'[1]Pojedinačni plasman'!$A$6:$G$155,7,FALSE)</f>
      </c>
      <c r="H219" s="41"/>
      <c r="I219" s="42"/>
      <c r="J219" s="34"/>
      <c r="K219" s="35"/>
      <c r="L219" s="36"/>
      <c r="M219" s="37"/>
      <c r="N219" s="38"/>
      <c r="O219" s="39"/>
      <c r="P219" s="40"/>
      <c r="Q219" s="41"/>
      <c r="R219" s="42"/>
    </row>
    <row r="220" spans="2:18" ht="15" customHeight="1">
      <c r="B220" s="35"/>
      <c r="C220" s="38"/>
      <c r="D220" s="37"/>
      <c r="E220" s="38"/>
      <c r="F220" s="39"/>
      <c r="G220" s="37"/>
      <c r="H220" s="41"/>
      <c r="I220" s="42"/>
      <c r="J220" s="34"/>
      <c r="K220" s="35"/>
      <c r="L220" s="38"/>
      <c r="M220" s="37"/>
      <c r="N220" s="38"/>
      <c r="O220" s="39"/>
      <c r="P220" s="37"/>
      <c r="Q220" s="41"/>
      <c r="R220" s="42"/>
    </row>
    <row r="221" spans="2:18" ht="15" customHeight="1">
      <c r="B221" s="35"/>
      <c r="C221" s="38"/>
      <c r="D221" s="37"/>
      <c r="E221" s="38"/>
      <c r="F221" s="39"/>
      <c r="G221" s="37"/>
      <c r="H221" s="41"/>
      <c r="I221" s="42"/>
      <c r="J221" s="34"/>
      <c r="K221" s="35"/>
      <c r="L221" s="38"/>
      <c r="M221" s="37"/>
      <c r="N221" s="38"/>
      <c r="O221" s="39"/>
      <c r="P221" s="37"/>
      <c r="Q221" s="41"/>
      <c r="R221" s="42"/>
    </row>
    <row r="222" spans="2:18" ht="21" thickBot="1">
      <c r="B222" s="43">
        <f>IF(ISNONTEXT('[1]Ekipni plasman'!$B$52)=FALSE,'[1]Ekipni plasman'!$B$52,"")</f>
      </c>
      <c r="C222" s="44"/>
      <c r="D222" s="45"/>
      <c r="E222" s="46">
        <f>VLOOKUP(B222,'[1]Ekipni plasman'!$B$6:$F$55,3,FALSE)</f>
      </c>
      <c r="F222" s="47">
        <f>VLOOKUP(B222,'[1]Ekipni plasman'!$B$6:$F$55,2,FALSE)</f>
      </c>
      <c r="G222" s="48"/>
      <c r="H222" s="49"/>
      <c r="I222" s="50"/>
      <c r="J222" s="8"/>
      <c r="K222" s="43"/>
      <c r="L222" s="44"/>
      <c r="M222" s="45"/>
      <c r="N222" s="53"/>
      <c r="O222" s="47"/>
      <c r="P222" s="48"/>
      <c r="Q222" s="49"/>
      <c r="R222" s="50"/>
    </row>
    <row r="223" spans="2:9" ht="12" customHeight="1" thickBot="1">
      <c r="B223" s="2"/>
      <c r="D223" s="2"/>
      <c r="G223" s="2"/>
      <c r="H223" s="6"/>
      <c r="I223" s="2"/>
    </row>
    <row r="224" spans="2:18" ht="15" customHeight="1">
      <c r="B224" s="26">
        <f>IF(ISNUMBER(D224)=TRUE,VLOOKUP(B229,'[1]Upis rezultata A sektora'!$D$2:$J$51,7,0),"")</f>
      </c>
      <c r="C224" s="27">
        <f>VLOOKUP(B229,'[1]Upis rezultata A sektora'!$D$2:$E$51,2,FALSE)</f>
      </c>
      <c r="D224" s="28">
        <f>VLOOKUP(B229,'[1]Upis rezultata A sektora'!$D$2:$H$51,5,FALSE)</f>
      </c>
      <c r="E224" s="29">
        <f>IF(AND(ISNUMBER(D224)=TRUE,ISNUMBER(F224)=TRUE),VLOOKUP(B229,'[1]Upis rezultata A sektora'!$D$2:$I$51,6,FALSE),"")</f>
      </c>
      <c r="F224" s="30">
        <f>VLOOKUP(B229,'[1]Upis rezultata A sektora'!$D$2:G$51,4,FALSE)</f>
      </c>
      <c r="G224" s="31">
        <f>VLOOKUP(C224,'[1]Pojedinačni plasman'!$A$6:$G$155,7,FALSE)</f>
      </c>
      <c r="H224" s="32">
        <f>VLOOKUP(B229,'[1]Ekipni plasman'!$B$6:$F$55,5,FALSE)</f>
      </c>
      <c r="I224" s="33"/>
      <c r="J224" s="34"/>
      <c r="K224" s="26"/>
      <c r="L224" s="27"/>
      <c r="M224" s="28"/>
      <c r="N224" s="29"/>
      <c r="O224" s="30"/>
      <c r="P224" s="31"/>
      <c r="Q224" s="32"/>
      <c r="R224" s="33"/>
    </row>
    <row r="225" spans="2:18" ht="15" customHeight="1">
      <c r="B225" s="35">
        <f>IF(ISNUMBER(D225)=TRUE,VLOOKUP(B229,'[1]Upis rezultata B sektora'!$D$2:$J$51,7,0),"")</f>
      </c>
      <c r="C225" s="36">
        <f>VLOOKUP(B229,'[1]Upis rezultata B sektora'!$D$2:$E$51,2,FALSE)</f>
      </c>
      <c r="D225" s="37">
        <f>VLOOKUP(B229,'[1]Upis rezultata B sektora'!$D$2:$H$51,5,FALSE)</f>
      </c>
      <c r="E225" s="38">
        <f>IF(AND(ISNUMBER(D225)=TRUE,ISNUMBER(F225)=TRUE),VLOOKUP(B229,'[1]Upis rezultata B sektora'!$D$2:$I$51,6,FALSE),"")</f>
      </c>
      <c r="F225" s="39">
        <f>VLOOKUP(B229,'[1]Upis rezultata B sektora'!$D$2:G$51,4,FALSE)</f>
      </c>
      <c r="G225" s="40">
        <f>VLOOKUP(C225,'[1]Pojedinačni plasman'!$A$6:$G$155,7,FALSE)</f>
      </c>
      <c r="H225" s="41"/>
      <c r="I225" s="42"/>
      <c r="J225" s="34"/>
      <c r="K225" s="35"/>
      <c r="L225" s="36"/>
      <c r="M225" s="37"/>
      <c r="N225" s="38"/>
      <c r="O225" s="39"/>
      <c r="P225" s="40"/>
      <c r="Q225" s="41"/>
      <c r="R225" s="42"/>
    </row>
    <row r="226" spans="2:18" ht="15" customHeight="1">
      <c r="B226" s="35">
        <f>IF(ISNUMBER(D226)=TRUE,VLOOKUP(B229,'[1]Upis rezultata C sektora'!$D$2:$J$51,7,0),"")</f>
      </c>
      <c r="C226" s="36">
        <f>VLOOKUP(B229,'[1]Upis rezultata C sektora'!$D$2:$E$51,2,FALSE)</f>
      </c>
      <c r="D226" s="37">
        <f>VLOOKUP(B229,'[1]Upis rezultata C sektora'!$D$2:$H$51,5,FALSE)</f>
      </c>
      <c r="E226" s="38">
        <f>IF(AND(ISNUMBER(D226)=TRUE,ISNUMBER(F226)=TRUE),VLOOKUP(B229,'[1]Upis rezultata C sektora'!$D$2:$I$51,6,FALSE),"")</f>
      </c>
      <c r="F226" s="39">
        <f>VLOOKUP(B229,'[1]Upis rezultata C sektora'!$D$2:G$51,4,FALSE)</f>
      </c>
      <c r="G226" s="40">
        <f>VLOOKUP(C226,'[1]Pojedinačni plasman'!$A$6:$G$155,7,FALSE)</f>
      </c>
      <c r="H226" s="41"/>
      <c r="I226" s="42"/>
      <c r="J226" s="34"/>
      <c r="K226" s="35"/>
      <c r="L226" s="36"/>
      <c r="M226" s="37"/>
      <c r="N226" s="38"/>
      <c r="O226" s="39"/>
      <c r="P226" s="40"/>
      <c r="Q226" s="41"/>
      <c r="R226" s="42"/>
    </row>
    <row r="227" spans="2:18" ht="15" customHeight="1">
      <c r="B227" s="35"/>
      <c r="C227" s="38"/>
      <c r="D227" s="37"/>
      <c r="E227" s="38"/>
      <c r="F227" s="39"/>
      <c r="G227" s="37"/>
      <c r="H227" s="41"/>
      <c r="I227" s="42"/>
      <c r="J227" s="34"/>
      <c r="K227" s="35"/>
      <c r="L227" s="38"/>
      <c r="M227" s="37"/>
      <c r="N227" s="38"/>
      <c r="O227" s="39"/>
      <c r="P227" s="37"/>
      <c r="Q227" s="41"/>
      <c r="R227" s="42"/>
    </row>
    <row r="228" spans="2:18" ht="15" customHeight="1">
      <c r="B228" s="35"/>
      <c r="C228" s="38"/>
      <c r="D228" s="37"/>
      <c r="E228" s="38"/>
      <c r="F228" s="39"/>
      <c r="G228" s="37"/>
      <c r="H228" s="41"/>
      <c r="I228" s="42"/>
      <c r="J228" s="34"/>
      <c r="K228" s="35"/>
      <c r="L228" s="38"/>
      <c r="M228" s="37"/>
      <c r="N228" s="38"/>
      <c r="O228" s="39"/>
      <c r="P228" s="37"/>
      <c r="Q228" s="41"/>
      <c r="R228" s="42"/>
    </row>
    <row r="229" spans="2:18" ht="21" thickBot="1">
      <c r="B229" s="43">
        <f>IF(ISNONTEXT('[1]Ekipni plasman'!$B$53)=FALSE,'[1]Ekipni plasman'!$B$53,"")</f>
      </c>
      <c r="C229" s="44"/>
      <c r="D229" s="45"/>
      <c r="E229" s="46">
        <f>VLOOKUP(B229,'[1]Ekipni plasman'!$B$6:$F$55,3,FALSE)</f>
      </c>
      <c r="F229" s="47">
        <f>VLOOKUP(B229,'[1]Ekipni plasman'!$B$6:$F$55,2,FALSE)</f>
      </c>
      <c r="G229" s="48"/>
      <c r="H229" s="49"/>
      <c r="I229" s="50"/>
      <c r="J229" s="8"/>
      <c r="K229" s="43"/>
      <c r="L229" s="44"/>
      <c r="M229" s="45"/>
      <c r="N229" s="53"/>
      <c r="O229" s="47"/>
      <c r="P229" s="48"/>
      <c r="Q229" s="49"/>
      <c r="R229" s="50"/>
    </row>
    <row r="230" spans="2:9" ht="12" customHeight="1" thickBot="1">
      <c r="B230" s="2"/>
      <c r="D230" s="2"/>
      <c r="G230" s="2"/>
      <c r="H230" s="6"/>
      <c r="I230" s="2"/>
    </row>
    <row r="231" spans="2:18" ht="15" customHeight="1">
      <c r="B231" s="26">
        <f>IF(ISNUMBER(D231)=TRUE,VLOOKUP(B236,'[1]Upis rezultata A sektora'!$D$2:$J$51,7,0),"")</f>
      </c>
      <c r="C231" s="27">
        <f>VLOOKUP(B236,'[1]Upis rezultata A sektora'!$D$2:$E$51,2,FALSE)</f>
      </c>
      <c r="D231" s="28">
        <f>VLOOKUP(B236,'[1]Upis rezultata A sektora'!$D$2:$H$51,5,FALSE)</f>
      </c>
      <c r="E231" s="29">
        <f>IF(AND(ISNUMBER(D231)=TRUE,ISNUMBER(F231)=TRUE),VLOOKUP(B236,'[1]Upis rezultata A sektora'!$D$2:$I$51,6,FALSE),"")</f>
      </c>
      <c r="F231" s="30">
        <f>VLOOKUP(B236,'[1]Upis rezultata A sektora'!$D$2:G$51,4,FALSE)</f>
      </c>
      <c r="G231" s="31">
        <f>VLOOKUP(C231,'[1]Pojedinačni plasman'!$A$6:$G$155,7,FALSE)</f>
      </c>
      <c r="H231" s="32">
        <f>VLOOKUP(B236,'[1]Ekipni plasman'!$B$6:$F$55,5,FALSE)</f>
      </c>
      <c r="I231" s="33"/>
      <c r="J231" s="34"/>
      <c r="K231" s="26"/>
      <c r="L231" s="27"/>
      <c r="M231" s="28"/>
      <c r="N231" s="29"/>
      <c r="O231" s="30"/>
      <c r="P231" s="31"/>
      <c r="Q231" s="32"/>
      <c r="R231" s="33"/>
    </row>
    <row r="232" spans="2:18" ht="15" customHeight="1">
      <c r="B232" s="35">
        <f>IF(ISNUMBER(D232)=TRUE,VLOOKUP(B236,'[1]Upis rezultata B sektora'!$D$2:$J$51,7,0),"")</f>
      </c>
      <c r="C232" s="36">
        <f>VLOOKUP(B236,'[1]Upis rezultata B sektora'!$D$2:$E$51,2,FALSE)</f>
      </c>
      <c r="D232" s="37">
        <f>VLOOKUP(B236,'[1]Upis rezultata B sektora'!$D$2:$H$51,5,FALSE)</f>
      </c>
      <c r="E232" s="38">
        <f>IF(AND(ISNUMBER(D232)=TRUE,ISNUMBER(F232)=TRUE),VLOOKUP(B236,'[1]Upis rezultata B sektora'!$D$2:$I$51,6,FALSE),"")</f>
      </c>
      <c r="F232" s="39">
        <f>VLOOKUP(B236,'[1]Upis rezultata B sektora'!$D$2:G$51,4,FALSE)</f>
      </c>
      <c r="G232" s="40">
        <f>VLOOKUP(C232,'[1]Pojedinačni plasman'!$A$6:$G$155,7,FALSE)</f>
      </c>
      <c r="H232" s="41"/>
      <c r="I232" s="42"/>
      <c r="J232" s="34"/>
      <c r="K232" s="35"/>
      <c r="L232" s="36"/>
      <c r="M232" s="37"/>
      <c r="N232" s="38"/>
      <c r="O232" s="39"/>
      <c r="P232" s="40"/>
      <c r="Q232" s="41"/>
      <c r="R232" s="42"/>
    </row>
    <row r="233" spans="2:18" ht="15" customHeight="1">
      <c r="B233" s="35">
        <f>IF(ISNUMBER(D233)=TRUE,VLOOKUP(B236,'[1]Upis rezultata C sektora'!$D$2:$J$51,7,0),"")</f>
      </c>
      <c r="C233" s="36">
        <f>VLOOKUP(B236,'[1]Upis rezultata C sektora'!$D$2:$E$51,2,FALSE)</f>
      </c>
      <c r="D233" s="37">
        <f>VLOOKUP(B236,'[1]Upis rezultata C sektora'!$D$2:$H$51,5,FALSE)</f>
      </c>
      <c r="E233" s="38">
        <f>IF(AND(ISNUMBER(D233)=TRUE,ISNUMBER(F233)=TRUE),VLOOKUP(B236,'[1]Upis rezultata C sektora'!$D$2:$I$51,6,FALSE),"")</f>
      </c>
      <c r="F233" s="39">
        <f>VLOOKUP(B236,'[1]Upis rezultata C sektora'!$D$2:G$51,4,FALSE)</f>
      </c>
      <c r="G233" s="40">
        <f>VLOOKUP(C233,'[1]Pojedinačni plasman'!$A$6:$G$155,7,FALSE)</f>
      </c>
      <c r="H233" s="41"/>
      <c r="I233" s="42"/>
      <c r="J233" s="34"/>
      <c r="K233" s="35"/>
      <c r="L233" s="36"/>
      <c r="M233" s="37"/>
      <c r="N233" s="38"/>
      <c r="O233" s="39"/>
      <c r="P233" s="40"/>
      <c r="Q233" s="41"/>
      <c r="R233" s="42"/>
    </row>
    <row r="234" spans="2:18" ht="15" customHeight="1">
      <c r="B234" s="35"/>
      <c r="C234" s="38"/>
      <c r="D234" s="37"/>
      <c r="E234" s="38"/>
      <c r="F234" s="39"/>
      <c r="G234" s="37"/>
      <c r="H234" s="41"/>
      <c r="I234" s="42"/>
      <c r="J234" s="34"/>
      <c r="K234" s="35"/>
      <c r="L234" s="38"/>
      <c r="M234" s="37"/>
      <c r="N234" s="38"/>
      <c r="O234" s="39"/>
      <c r="P234" s="37"/>
      <c r="Q234" s="41"/>
      <c r="R234" s="42"/>
    </row>
    <row r="235" spans="2:18" ht="15" customHeight="1">
      <c r="B235" s="35"/>
      <c r="C235" s="38"/>
      <c r="D235" s="37"/>
      <c r="E235" s="38"/>
      <c r="F235" s="39"/>
      <c r="G235" s="37"/>
      <c r="H235" s="41"/>
      <c r="I235" s="42"/>
      <c r="J235" s="34"/>
      <c r="K235" s="35"/>
      <c r="L235" s="38"/>
      <c r="M235" s="37"/>
      <c r="N235" s="38"/>
      <c r="O235" s="39"/>
      <c r="P235" s="37"/>
      <c r="Q235" s="41"/>
      <c r="R235" s="42"/>
    </row>
    <row r="236" spans="2:18" ht="21" thickBot="1">
      <c r="B236" s="43">
        <f>IF(ISNONTEXT('[1]Ekipni plasman'!$B$54)=FALSE,'[1]Ekipni plasman'!$B$54,"")</f>
      </c>
      <c r="C236" s="44"/>
      <c r="D236" s="45"/>
      <c r="E236" s="46">
        <f>VLOOKUP(B236,'[1]Ekipni plasman'!$B$6:$F$55,3,FALSE)</f>
      </c>
      <c r="F236" s="47">
        <f>VLOOKUP(B236,'[1]Ekipni plasman'!$B$6:$F$55,2,FALSE)</f>
      </c>
      <c r="G236" s="48"/>
      <c r="H236" s="49"/>
      <c r="I236" s="50"/>
      <c r="J236" s="8"/>
      <c r="K236" s="43"/>
      <c r="L236" s="44"/>
      <c r="M236" s="45"/>
      <c r="N236" s="53"/>
      <c r="O236" s="47"/>
      <c r="P236" s="48"/>
      <c r="Q236" s="49"/>
      <c r="R236" s="50"/>
    </row>
    <row r="237" spans="2:9" ht="12" customHeight="1" thickBot="1">
      <c r="B237" s="2"/>
      <c r="D237" s="2"/>
      <c r="G237" s="2"/>
      <c r="H237" s="6"/>
      <c r="I237" s="2"/>
    </row>
    <row r="238" spans="2:18" ht="15" customHeight="1">
      <c r="B238" s="26">
        <f>IF(ISNUMBER(D238)=TRUE,VLOOKUP(B243,'[1]Upis rezultata A sektora'!$D$2:$J$51,7,0),"")</f>
      </c>
      <c r="C238" s="27">
        <f>VLOOKUP(B243,'[1]Upis rezultata A sektora'!$D$2:$E$51,2,FALSE)</f>
      </c>
      <c r="D238" s="28">
        <f>VLOOKUP(B243,'[1]Upis rezultata A sektora'!$D$2:$H$51,5,FALSE)</f>
      </c>
      <c r="E238" s="29">
        <f>IF(AND(ISNUMBER(D238)=TRUE,ISNUMBER(F238)=TRUE),VLOOKUP(B243,'[1]Upis rezultata A sektora'!$D$2:$I$51,6,FALSE),"")</f>
      </c>
      <c r="F238" s="30">
        <f>VLOOKUP(B243,'[1]Upis rezultata A sektora'!$D$2:G$51,4,FALSE)</f>
      </c>
      <c r="G238" s="31">
        <f>VLOOKUP(C238,'[1]Pojedinačni plasman'!$A$6:$G$155,7,FALSE)</f>
      </c>
      <c r="H238" s="32">
        <f>VLOOKUP(B243,'[1]Ekipni plasman'!$B$6:$F$55,5,FALSE)</f>
      </c>
      <c r="I238" s="33"/>
      <c r="J238" s="34"/>
      <c r="K238" s="26"/>
      <c r="L238" s="27"/>
      <c r="M238" s="28"/>
      <c r="N238" s="29"/>
      <c r="O238" s="30"/>
      <c r="P238" s="31"/>
      <c r="Q238" s="32"/>
      <c r="R238" s="33"/>
    </row>
    <row r="239" spans="2:18" ht="15" customHeight="1">
      <c r="B239" s="35">
        <f>IF(ISNUMBER(D239)=TRUE,VLOOKUP(B243,'[1]Upis rezultata B sektora'!$D$2:$J$51,7,0),"")</f>
      </c>
      <c r="C239" s="36">
        <f>VLOOKUP(B243,'[1]Upis rezultata B sektora'!$D$2:$E$51,2,FALSE)</f>
      </c>
      <c r="D239" s="37">
        <f>VLOOKUP(B243,'[1]Upis rezultata B sektora'!$D$2:$H$51,5,FALSE)</f>
      </c>
      <c r="E239" s="38">
        <f>IF(AND(ISNUMBER(D239)=TRUE,ISNUMBER(F239)=TRUE),VLOOKUP(B243,'[1]Upis rezultata B sektora'!$D$2:$I$51,6,FALSE),"")</f>
      </c>
      <c r="F239" s="39">
        <f>VLOOKUP(B243,'[1]Upis rezultata B sektora'!$D$2:G$51,4,FALSE)</f>
      </c>
      <c r="G239" s="40">
        <f>VLOOKUP(C239,'[1]Pojedinačni plasman'!$A$6:$G$155,7,FALSE)</f>
      </c>
      <c r="H239" s="41"/>
      <c r="I239" s="42"/>
      <c r="J239" s="34"/>
      <c r="K239" s="35"/>
      <c r="L239" s="36"/>
      <c r="M239" s="37"/>
      <c r="N239" s="38"/>
      <c r="O239" s="39"/>
      <c r="P239" s="40"/>
      <c r="Q239" s="41"/>
      <c r="R239" s="42"/>
    </row>
    <row r="240" spans="2:18" ht="15" customHeight="1">
      <c r="B240" s="35">
        <f>IF(ISNUMBER(D240)=TRUE,VLOOKUP(B243,'[1]Upis rezultata C sektora'!$D$2:$J$51,7,0),"")</f>
      </c>
      <c r="C240" s="36">
        <f>VLOOKUP(B243,'[1]Upis rezultata C sektora'!$D$2:$E$51,2,FALSE)</f>
      </c>
      <c r="D240" s="37">
        <f>VLOOKUP(B243,'[1]Upis rezultata C sektora'!$D$2:$H$51,5,FALSE)</f>
      </c>
      <c r="E240" s="38">
        <f>IF(AND(ISNUMBER(D240)=TRUE,ISNUMBER(F240)=TRUE),VLOOKUP(B243,'[1]Upis rezultata C sektora'!$D$2:$I$51,6,FALSE),"")</f>
      </c>
      <c r="F240" s="39">
        <f>VLOOKUP(B243,'[1]Upis rezultata C sektora'!$D$2:G$51,4,FALSE)</f>
      </c>
      <c r="G240" s="40">
        <f>VLOOKUP(C240,'[1]Pojedinačni plasman'!$A$6:$G$155,7,FALSE)</f>
      </c>
      <c r="H240" s="41"/>
      <c r="I240" s="42"/>
      <c r="J240" s="34"/>
      <c r="K240" s="35"/>
      <c r="L240" s="36"/>
      <c r="M240" s="37"/>
      <c r="N240" s="38"/>
      <c r="O240" s="39"/>
      <c r="P240" s="40"/>
      <c r="Q240" s="41"/>
      <c r="R240" s="42"/>
    </row>
    <row r="241" spans="2:18" ht="15" customHeight="1">
      <c r="B241" s="35"/>
      <c r="C241" s="38"/>
      <c r="D241" s="37"/>
      <c r="E241" s="38"/>
      <c r="F241" s="39"/>
      <c r="G241" s="37"/>
      <c r="H241" s="41"/>
      <c r="I241" s="42"/>
      <c r="J241" s="34"/>
      <c r="K241" s="35"/>
      <c r="L241" s="38"/>
      <c r="M241" s="37"/>
      <c r="N241" s="38"/>
      <c r="O241" s="39"/>
      <c r="P241" s="37"/>
      <c r="Q241" s="41"/>
      <c r="R241" s="42"/>
    </row>
    <row r="242" spans="2:18" ht="15" customHeight="1">
      <c r="B242" s="35"/>
      <c r="C242" s="38"/>
      <c r="D242" s="37"/>
      <c r="E242" s="38"/>
      <c r="F242" s="39"/>
      <c r="G242" s="37"/>
      <c r="H242" s="41"/>
      <c r="I242" s="42"/>
      <c r="J242" s="34"/>
      <c r="K242" s="35"/>
      <c r="L242" s="38"/>
      <c r="M242" s="37"/>
      <c r="N242" s="38"/>
      <c r="O242" s="39"/>
      <c r="P242" s="37"/>
      <c r="Q242" s="41"/>
      <c r="R242" s="42"/>
    </row>
    <row r="243" spans="2:18" ht="21" thickBot="1">
      <c r="B243" s="43">
        <f>IF(ISNONTEXT('[1]Ekipni plasman'!$B$55)=FALSE,'[1]Ekipni plasman'!$B$55,"")</f>
      </c>
      <c r="C243" s="44"/>
      <c r="D243" s="45"/>
      <c r="E243" s="46">
        <f>VLOOKUP(B243,'[1]Ekipni plasman'!$B$6:$F$55,3,FALSE)</f>
      </c>
      <c r="F243" s="47">
        <f>VLOOKUP(B243,'[1]Ekipni plasman'!$B$6:$F$55,2,FALSE)</f>
      </c>
      <c r="G243" s="48"/>
      <c r="H243" s="49"/>
      <c r="I243" s="50"/>
      <c r="J243" s="8"/>
      <c r="K243" s="43"/>
      <c r="L243" s="44"/>
      <c r="M243" s="45"/>
      <c r="N243" s="53"/>
      <c r="O243" s="47"/>
      <c r="P243" s="48"/>
      <c r="Q243" s="49"/>
      <c r="R243" s="50"/>
    </row>
    <row r="245" spans="2:18" ht="15">
      <c r="B245" s="51"/>
      <c r="C245" s="51" t="s">
        <v>13</v>
      </c>
      <c r="D245" s="51"/>
      <c r="E245" s="34"/>
      <c r="G245" s="51" t="s">
        <v>14</v>
      </c>
      <c r="H245" s="51"/>
      <c r="I245" s="51"/>
      <c r="J245" s="34"/>
      <c r="K245" s="34"/>
      <c r="L245" s="51" t="s">
        <v>15</v>
      </c>
      <c r="M245" s="34"/>
      <c r="N245" s="34"/>
      <c r="P245" s="51" t="s">
        <v>16</v>
      </c>
      <c r="Q245" s="51">
        <f>IF(ISNUMBER($H$175)=TRUE,"3/3","")</f>
      </c>
      <c r="R245" s="34"/>
    </row>
    <row r="246" spans="2:18" ht="15">
      <c r="B246" s="51"/>
      <c r="C246" s="51" t="str">
        <f>IF(ISBLANK('[1]Organizacija natjecanja'!$H$20)=TRUE,"",'[1]Organizacija natjecanja'!$H$20)</f>
        <v>Bojan Kovačić</v>
      </c>
      <c r="D246" s="51"/>
      <c r="E246" s="34"/>
      <c r="G246" s="51" t="str">
        <f>IF(ISBLANK('[1]Organizacija natjecanja'!$H$16)=TRUE,"",'[1]Organizacija natjecanja'!$H$16)</f>
        <v>Ivica Lovriša</v>
      </c>
      <c r="H246" s="51"/>
      <c r="I246" s="51"/>
      <c r="J246" s="34"/>
      <c r="K246" s="34"/>
      <c r="L246" s="51" t="str">
        <f>IF(ISBLANK('[1]Organizacija natjecanja'!$H$18)=TRUE,"",'[1]Organizacija natjecanja'!$H$18)</f>
        <v>Ivica Vrabec</v>
      </c>
      <c r="M246" s="34"/>
      <c r="N246" s="34"/>
      <c r="P246" s="34"/>
      <c r="Q246" s="34"/>
      <c r="R246" s="34"/>
    </row>
  </sheetData>
  <sheetProtection password="C7E2" sheet="1" objects="1" scenarios="1"/>
  <mergeCells count="126">
    <mergeCell ref="H231:I236"/>
    <mergeCell ref="B208:D208"/>
    <mergeCell ref="B229:D229"/>
    <mergeCell ref="B243:D243"/>
    <mergeCell ref="H203:I208"/>
    <mergeCell ref="H238:I243"/>
    <mergeCell ref="B236:D236"/>
    <mergeCell ref="H224:I229"/>
    <mergeCell ref="B222:D222"/>
    <mergeCell ref="H196:I201"/>
    <mergeCell ref="H182:I187"/>
    <mergeCell ref="H217:I222"/>
    <mergeCell ref="B194:D194"/>
    <mergeCell ref="B215:D215"/>
    <mergeCell ref="B187:D187"/>
    <mergeCell ref="H189:I194"/>
    <mergeCell ref="B201:D201"/>
    <mergeCell ref="H210:I215"/>
    <mergeCell ref="K140:M140"/>
    <mergeCell ref="K147:M147"/>
    <mergeCell ref="B180:D180"/>
    <mergeCell ref="B161:D161"/>
    <mergeCell ref="H149:I154"/>
    <mergeCell ref="B154:D154"/>
    <mergeCell ref="B140:D140"/>
    <mergeCell ref="H156:I161"/>
    <mergeCell ref="H135:I140"/>
    <mergeCell ref="H142:I147"/>
    <mergeCell ref="Q67:R72"/>
    <mergeCell ref="K98:M98"/>
    <mergeCell ref="K133:M133"/>
    <mergeCell ref="H121:I126"/>
    <mergeCell ref="H67:I72"/>
    <mergeCell ref="Q114:R119"/>
    <mergeCell ref="H93:I98"/>
    <mergeCell ref="H74:I79"/>
    <mergeCell ref="K112:M112"/>
    <mergeCell ref="K119:M119"/>
    <mergeCell ref="H107:I112"/>
    <mergeCell ref="H114:I119"/>
    <mergeCell ref="H128:I133"/>
    <mergeCell ref="B126:D126"/>
    <mergeCell ref="B147:D147"/>
    <mergeCell ref="B119:D119"/>
    <mergeCell ref="B133:D133"/>
    <mergeCell ref="B112:D112"/>
    <mergeCell ref="H60:I65"/>
    <mergeCell ref="H53:I58"/>
    <mergeCell ref="B98:D98"/>
    <mergeCell ref="B65:D65"/>
    <mergeCell ref="B79:D79"/>
    <mergeCell ref="H100:I105"/>
    <mergeCell ref="H91:I91"/>
    <mergeCell ref="K105:M105"/>
    <mergeCell ref="B72:D72"/>
    <mergeCell ref="B105:D105"/>
    <mergeCell ref="Q91:R91"/>
    <mergeCell ref="K72:M72"/>
    <mergeCell ref="B58:D58"/>
    <mergeCell ref="K51:M51"/>
    <mergeCell ref="K79:M79"/>
    <mergeCell ref="Q74:R79"/>
    <mergeCell ref="Q53:R58"/>
    <mergeCell ref="Q60:R65"/>
    <mergeCell ref="K58:M58"/>
    <mergeCell ref="K65:M65"/>
    <mergeCell ref="H39:I44"/>
    <mergeCell ref="K44:M44"/>
    <mergeCell ref="Q39:R44"/>
    <mergeCell ref="H46:I51"/>
    <mergeCell ref="Q46:R51"/>
    <mergeCell ref="B16:D16"/>
    <mergeCell ref="B51:D51"/>
    <mergeCell ref="B23:D23"/>
    <mergeCell ref="K16:M16"/>
    <mergeCell ref="K23:M23"/>
    <mergeCell ref="K30:M30"/>
    <mergeCell ref="K37:M37"/>
    <mergeCell ref="B30:D30"/>
    <mergeCell ref="B44:D44"/>
    <mergeCell ref="B37:D37"/>
    <mergeCell ref="H9:I9"/>
    <mergeCell ref="Q9:R9"/>
    <mergeCell ref="H32:I37"/>
    <mergeCell ref="H11:I16"/>
    <mergeCell ref="H18:I23"/>
    <mergeCell ref="Q11:R16"/>
    <mergeCell ref="Q18:R23"/>
    <mergeCell ref="H25:I30"/>
    <mergeCell ref="Q25:R30"/>
    <mergeCell ref="Q32:R37"/>
    <mergeCell ref="K154:M154"/>
    <mergeCell ref="Q93:R98"/>
    <mergeCell ref="Q128:R133"/>
    <mergeCell ref="K126:M126"/>
    <mergeCell ref="Q121:R126"/>
    <mergeCell ref="Q100:R105"/>
    <mergeCell ref="Q135:R140"/>
    <mergeCell ref="Q107:R112"/>
    <mergeCell ref="Q142:R147"/>
    <mergeCell ref="Q149:R154"/>
    <mergeCell ref="Q182:R187"/>
    <mergeCell ref="K187:M187"/>
    <mergeCell ref="H173:I173"/>
    <mergeCell ref="Q173:R173"/>
    <mergeCell ref="H175:I180"/>
    <mergeCell ref="Q175:R180"/>
    <mergeCell ref="K180:M180"/>
    <mergeCell ref="Q238:R243"/>
    <mergeCell ref="K243:M243"/>
    <mergeCell ref="Q156:R161"/>
    <mergeCell ref="K161:M161"/>
    <mergeCell ref="Q217:R222"/>
    <mergeCell ref="K222:M222"/>
    <mergeCell ref="Q196:R201"/>
    <mergeCell ref="K201:M201"/>
    <mergeCell ref="Q189:R194"/>
    <mergeCell ref="K194:M194"/>
    <mergeCell ref="Q203:R208"/>
    <mergeCell ref="K208:M208"/>
    <mergeCell ref="Q231:R236"/>
    <mergeCell ref="K236:M236"/>
    <mergeCell ref="Q224:R229"/>
    <mergeCell ref="K229:M229"/>
    <mergeCell ref="Q210:R215"/>
    <mergeCell ref="K215:M215"/>
  </mergeCells>
  <printOptions horizontalCentered="1" verticalCentered="1"/>
  <pageMargins left="0.6299212598425197" right="0.6299212598425197" top="0.4724409448818898" bottom="0.7086614173228347" header="4.212598425196851" footer="0.11811023622047245"/>
  <pageSetup horizontalDpi="600" verticalDpi="600" orientation="portrait" paperSize="9" scale="60" r:id="rId5"/>
  <headerFooter alignWithMargins="0">
    <oddHeader>&amp;C&amp;G</oddHeader>
    <oddFooter>&amp;C&amp;"Arial,Kurziv"&amp;14&amp;YProgram za izračun rezultata i provođenje natjecanja &amp;R&amp;14&amp;D  &amp;T h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Bojan</cp:lastModifiedBy>
  <dcterms:created xsi:type="dcterms:W3CDTF">2014-05-12T06:53:13Z</dcterms:created>
  <dcterms:modified xsi:type="dcterms:W3CDTF">2014-05-12T06:53:36Z</dcterms:modified>
  <cp:category/>
  <cp:version/>
  <cp:contentType/>
  <cp:contentStatus/>
</cp:coreProperties>
</file>